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문서\위탁계약\2017년계약\경영지원부\직장어린이집건축공사\"/>
    </mc:Choice>
  </mc:AlternateContent>
  <bookViews>
    <workbookView xWindow="480" yWindow="45" windowWidth="18315" windowHeight="13905" tabRatio="835"/>
  </bookViews>
  <sheets>
    <sheet name="원가계산서" sheetId="3" r:id="rId1"/>
    <sheet name="공종별집계표" sheetId="10" r:id="rId2"/>
    <sheet name="공종별내역서" sheetId="9" r:id="rId3"/>
  </sheets>
  <definedNames>
    <definedName name="_xlnm.Print_Area" localSheetId="2">공종별내역서!$A$1:$M$304</definedName>
    <definedName name="_xlnm.Print_Area" localSheetId="1">공종별집계표!$A$1:$M$26</definedName>
    <definedName name="_xlnm.Print_Titles" localSheetId="2">공종별내역서!$1:$3</definedName>
    <definedName name="_xlnm.Print_Titles" localSheetId="1">공종별집계표!$1:$4</definedName>
    <definedName name="_xlnm.Print_Titles" localSheetId="0">원가계산서!$1:$3</definedName>
  </definedNames>
  <calcPr calcId="152511" iterate="1"/>
</workbook>
</file>

<file path=xl/calcChain.xml><?xml version="1.0" encoding="utf-8"?>
<calcChain xmlns="http://schemas.openxmlformats.org/spreadsheetml/2006/main">
  <c r="I21" i="10" l="1"/>
  <c r="J21" i="10" s="1"/>
  <c r="I20" i="10"/>
  <c r="J20" i="10" s="1"/>
  <c r="I19" i="10" s="1"/>
  <c r="J19" i="10" s="1"/>
  <c r="T22" i="10"/>
  <c r="G21" i="10"/>
  <c r="H21" i="10" s="1"/>
  <c r="E21" i="10"/>
  <c r="F21" i="10" s="1"/>
  <c r="G20" i="10"/>
  <c r="H20" i="10" s="1"/>
  <c r="I18" i="10"/>
  <c r="J18" i="10" s="1"/>
  <c r="I17" i="10"/>
  <c r="J17" i="10" s="1"/>
  <c r="G16" i="10"/>
  <c r="H16" i="10" s="1"/>
  <c r="I16" i="10"/>
  <c r="J16" i="10" s="1"/>
  <c r="I14" i="10"/>
  <c r="J14" i="10" s="1"/>
  <c r="G14" i="10"/>
  <c r="H14" i="10" s="1"/>
  <c r="G13" i="10"/>
  <c r="H13" i="10" s="1"/>
  <c r="I13" i="10"/>
  <c r="J13" i="10" s="1"/>
  <c r="I12" i="10"/>
  <c r="J12" i="10" s="1"/>
  <c r="I10" i="10"/>
  <c r="J10" i="10" s="1"/>
  <c r="I9" i="10"/>
  <c r="J9" i="10" s="1"/>
  <c r="I7" i="10"/>
  <c r="J7" i="10" s="1"/>
  <c r="G12" i="10"/>
  <c r="H12" i="10" s="1"/>
  <c r="G7" i="10"/>
  <c r="H7" i="10" s="1"/>
  <c r="G10" i="10" l="1"/>
  <c r="H10" i="10" s="1"/>
  <c r="G9" i="10"/>
  <c r="H9" i="10" s="1"/>
  <c r="G19" i="10"/>
  <c r="H19" i="10" s="1"/>
  <c r="G18" i="10"/>
  <c r="H18" i="10" s="1"/>
  <c r="G17" i="10"/>
  <c r="H17" i="10" s="1"/>
  <c r="K21" i="10"/>
  <c r="L21" i="10"/>
  <c r="I15" i="10"/>
  <c r="J15" i="10" s="1"/>
  <c r="G11" i="10"/>
  <c r="H11" i="10" s="1"/>
  <c r="I11" i="10"/>
  <c r="J11" i="10" s="1"/>
  <c r="I8" i="10"/>
  <c r="J8" i="10" s="1"/>
  <c r="E20" i="10" l="1"/>
  <c r="G8" i="10"/>
  <c r="H8" i="10" s="1"/>
  <c r="G15" i="10"/>
  <c r="H15" i="10" s="1"/>
  <c r="I6" i="10"/>
  <c r="J6" i="10" s="1"/>
  <c r="I5" i="10" s="1"/>
  <c r="J5" i="10" s="1"/>
  <c r="J26" i="10" s="1"/>
  <c r="F20" i="10" l="1"/>
  <c r="K20" i="10"/>
  <c r="G6" i="10"/>
  <c r="H6" i="10" s="1"/>
  <c r="G5" i="10" s="1"/>
  <c r="H5" i="10" s="1"/>
  <c r="H26" i="10" s="1"/>
  <c r="E16" i="10"/>
  <c r="E9" i="10"/>
  <c r="E11" i="3"/>
  <c r="E17" i="10" l="1"/>
  <c r="K17" i="10" s="1"/>
  <c r="E18" i="10"/>
  <c r="E19" i="10"/>
  <c r="L20" i="10"/>
  <c r="E14" i="10"/>
  <c r="E12" i="10"/>
  <c r="E13" i="10"/>
  <c r="E10" i="10"/>
  <c r="E8" i="3"/>
  <c r="E15" i="3" s="1"/>
  <c r="F17" i="10"/>
  <c r="L17" i="10" s="1"/>
  <c r="K16" i="10"/>
  <c r="F16" i="10"/>
  <c r="F9" i="10"/>
  <c r="K9" i="10"/>
  <c r="K14" i="10" l="1"/>
  <c r="F14" i="10"/>
  <c r="L14" i="10" s="1"/>
  <c r="K18" i="10"/>
  <c r="F18" i="10"/>
  <c r="L18" i="10" s="1"/>
  <c r="F12" i="10"/>
  <c r="K12" i="10"/>
  <c r="K10" i="10"/>
  <c r="F10" i="10"/>
  <c r="L10" i="10" s="1"/>
  <c r="K13" i="10"/>
  <c r="F13" i="10"/>
  <c r="L13" i="10" s="1"/>
  <c r="F19" i="10"/>
  <c r="L19" i="10" s="1"/>
  <c r="T19" i="10" s="1"/>
  <c r="K19" i="10"/>
  <c r="E9" i="3"/>
  <c r="E10" i="3" s="1"/>
  <c r="E14" i="3"/>
  <c r="E16" i="3" s="1"/>
  <c r="L9" i="10"/>
  <c r="E8" i="10"/>
  <c r="L16" i="10"/>
  <c r="E15" i="10"/>
  <c r="L12" i="10" l="1"/>
  <c r="E11" i="10"/>
  <c r="E7" i="10"/>
  <c r="E13" i="3"/>
  <c r="E12" i="3"/>
  <c r="F15" i="10"/>
  <c r="L15" i="10" s="1"/>
  <c r="K15" i="10"/>
  <c r="F8" i="10"/>
  <c r="K8" i="10"/>
  <c r="K11" i="10" l="1"/>
  <c r="F11" i="10"/>
  <c r="L11" i="10" s="1"/>
  <c r="F7" i="10"/>
  <c r="L7" i="10" s="1"/>
  <c r="K7" i="10"/>
  <c r="L8" i="10"/>
  <c r="E6" i="10" l="1"/>
  <c r="F6" i="10" s="1"/>
  <c r="K6" i="10" l="1"/>
  <c r="L6" i="10"/>
  <c r="E5" i="10"/>
  <c r="K5" i="10" l="1"/>
  <c r="F5" i="10"/>
  <c r="F26" i="10" l="1"/>
  <c r="L5" i="10"/>
  <c r="L26" i="10" s="1"/>
  <c r="E4" i="3"/>
  <c r="E7" i="3" s="1"/>
  <c r="E18" i="3" l="1"/>
  <c r="E17" i="3"/>
  <c r="E19" i="3" l="1"/>
  <c r="E20" i="3" s="1"/>
  <c r="E21" i="3" l="1"/>
</calcChain>
</file>

<file path=xl/sharedStrings.xml><?xml version="1.0" encoding="utf-8"?>
<sst xmlns="http://schemas.openxmlformats.org/spreadsheetml/2006/main" count="840" uniqueCount="255">
  <si>
    <t>공 종 별 집 계 표</t>
  </si>
  <si>
    <t>[ 공동 직장어린이집 통신공사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</si>
  <si>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</si>
  <si>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</si>
  <si>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</si>
  <si>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</si>
  <si>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</si>
  <si>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</si>
  <si>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</si>
  <si>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</si>
  <si>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</si>
  <si>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</si>
  <si>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</si>
  <si>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</si>
  <si>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</si>
  <si>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</si>
  <si>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</si>
  <si>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</si>
  <si>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</si>
  <si>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</si>
  <si>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</si>
  <si>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</si>
  <si>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</si>
  <si>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</si>
  <si>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</si>
  <si>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</si>
  <si>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</si>
  <si>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</si>
  <si>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</si>
  <si>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</si>
  <si>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</si>
  <si>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</si>
  <si>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</si>
  <si>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</si>
  <si>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</si>
  <si>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</si>
  <si>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</si>
  <si>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</si>
  <si>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</si>
  <si>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</si>
  <si>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</si>
  <si>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</si>
  <si>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</si>
  <si>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</si>
  <si>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</si>
  <si>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</si>
  <si>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</si>
  <si>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</si>
  <si>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</si>
  <si>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</si>
  <si>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</si>
  <si>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공동 직장어린이집 통신공사</t>
  </si>
  <si>
    <t/>
  </si>
  <si>
    <t>01</t>
  </si>
  <si>
    <t>0101  공동 직장어린이집통신공사</t>
  </si>
  <si>
    <t>0101</t>
  </si>
  <si>
    <t>010101  통신간선공사</t>
  </si>
  <si>
    <t>010101</t>
  </si>
  <si>
    <t>경질비닐전선관</t>
  </si>
  <si>
    <t>경질비닐전선관, HI 16 mm</t>
  </si>
  <si>
    <t>m</t>
  </si>
  <si>
    <t>경질비닐전선관, HI, 22mm</t>
  </si>
  <si>
    <t>경질비닐전선관, HI, 28mm</t>
  </si>
  <si>
    <t>경질비닐전선관, HI 36 mm</t>
  </si>
  <si>
    <t>파상형경질폴리에틸렌전선관</t>
  </si>
  <si>
    <t>파상형경질폴리에틸렌전선관, 30mm</t>
  </si>
  <si>
    <t>전선관부속품비</t>
  </si>
  <si>
    <t>전선관의 15%</t>
  </si>
  <si>
    <t>식</t>
  </si>
  <si>
    <t>접지용비닐절연전선</t>
  </si>
  <si>
    <t>접지용비닐절연전선, F-GV, 6㎟</t>
  </si>
  <si>
    <t>접지용비닐절연전선, F-GV, 16㎟</t>
  </si>
  <si>
    <t>네트워크케이블</t>
  </si>
  <si>
    <t>UTP Cat.5E, 25P</t>
  </si>
  <si>
    <t>동축케이블</t>
  </si>
  <si>
    <t>TV수신용동축케이블, 고발포동축케이블, 7C-HFBT</t>
  </si>
  <si>
    <t>잡재료비</t>
  </si>
  <si>
    <t>배관배선의 2%</t>
  </si>
  <si>
    <t>지중선용가선철물</t>
  </si>
  <si>
    <t>지중선용가선철물, 케이블표지시트, 0.23*400mm</t>
  </si>
  <si>
    <t>개</t>
  </si>
  <si>
    <t>전화기용배선반프레임</t>
  </si>
  <si>
    <t>국선단자함, 국선30/사선100, STS</t>
  </si>
  <si>
    <t>대</t>
  </si>
  <si>
    <t>구내단자함, 중간단자함, 50 회선, STS</t>
  </si>
  <si>
    <t>되메우고 다지기(백호우+램머)</t>
  </si>
  <si>
    <t>토사,T=30cm</t>
  </si>
  <si>
    <t>㎥</t>
  </si>
  <si>
    <t>핸드홀(수공1호)</t>
  </si>
  <si>
    <t>950*450*700</t>
  </si>
  <si>
    <t>조</t>
  </si>
  <si>
    <t>TV-M</t>
  </si>
  <si>
    <t>TV단자함(500x600x130)</t>
  </si>
  <si>
    <t>TV-2</t>
  </si>
  <si>
    <t>터파기</t>
  </si>
  <si>
    <t>토사, 백호90%+인력10%</t>
  </si>
  <si>
    <t>M3</t>
  </si>
  <si>
    <t>보통인부</t>
  </si>
  <si>
    <t>일반공사 직종</t>
  </si>
  <si>
    <t>인</t>
  </si>
  <si>
    <t>통신내선공</t>
  </si>
  <si>
    <t>통신케이블공</t>
  </si>
  <si>
    <t>통신외선공</t>
  </si>
  <si>
    <t>공구손료</t>
  </si>
  <si>
    <t>인력품의 3%</t>
  </si>
  <si>
    <t>[ 합           계 ]</t>
  </si>
  <si>
    <t>010102  통신설비공사</t>
  </si>
  <si>
    <t>010102</t>
  </si>
  <si>
    <t>01010201  1층 통신설비공사</t>
  </si>
  <si>
    <t>01010201</t>
  </si>
  <si>
    <t>합성수지제가요전선관</t>
  </si>
  <si>
    <t>합성수지제가요전선관, HL-CD 16, 하이렉스-CD, 난연성,16mm</t>
  </si>
  <si>
    <t>합성수지제가요전선관, HL-CD 22, 하이렉스-CD, 난연성, 22mm</t>
  </si>
  <si>
    <t>합성수지제가요전선관, HL-CD 28, 하이렉스-CD, 난연성, 28mm</t>
  </si>
  <si>
    <t>CD 관의 40%</t>
  </si>
  <si>
    <t>UTP Cat.5E, 4P</t>
  </si>
  <si>
    <t>TV수신용동축케이블, 고발포동축케이블, 5C-HFBT</t>
  </si>
  <si>
    <t>아웃렛박스</t>
  </si>
  <si>
    <t>아웃렛박스, 8각, 54mm</t>
  </si>
  <si>
    <t>아웃렛박스, 커버, 8각, 평형</t>
  </si>
  <si>
    <t>아웃렛박스, 커버, 4각, 2개용S/W, 평</t>
  </si>
  <si>
    <t>스위치박스</t>
  </si>
  <si>
    <t>스위치박스, 2개용, 54mm</t>
  </si>
  <si>
    <t>TV수구</t>
  </si>
  <si>
    <t>TV 유니트, 직렬용</t>
  </si>
  <si>
    <t>모듈러아울렛</t>
  </si>
  <si>
    <t>2구</t>
  </si>
  <si>
    <t>01010202  2층 통신설비공사</t>
  </si>
  <si>
    <t>01010202</t>
  </si>
  <si>
    <t>010103  방송설비공사</t>
  </si>
  <si>
    <t>010103</t>
  </si>
  <si>
    <t>01010301  1층 방송설비공사</t>
  </si>
  <si>
    <t>01010301</t>
  </si>
  <si>
    <t>경질비닐전선관, HI, 42mm</t>
  </si>
  <si>
    <t>1종금속제가요전선관</t>
  </si>
  <si>
    <t>1종금속제가요전선관, 16mm, 비방수</t>
  </si>
  <si>
    <t>M</t>
  </si>
  <si>
    <t>1종금속제가요전선관, 박스커넥터, 16mm, 비방수</t>
  </si>
  <si>
    <t>저독성난연케이블</t>
  </si>
  <si>
    <t>HFIX, 1.38 ㎜</t>
  </si>
  <si>
    <t>주재료비의 5%</t>
  </si>
  <si>
    <t>내열전선</t>
  </si>
  <si>
    <t>내열전선, 내열전선, F-FR-3, 10C*1.5㎟</t>
  </si>
  <si>
    <t>내열전선, 내열전선, F-FR-3, 20C*1.5㎟</t>
  </si>
  <si>
    <t>방송단자함</t>
  </si>
  <si>
    <t>10P, STS</t>
  </si>
  <si>
    <t>20P, STS</t>
  </si>
  <si>
    <t>전관방송 설비</t>
  </si>
  <si>
    <t>전선관지지행거(단독)</t>
  </si>
  <si>
    <t>36 C</t>
  </si>
  <si>
    <t>개소</t>
  </si>
  <si>
    <t>01010302  2층 방송설비공사</t>
  </si>
  <si>
    <t>01010302</t>
  </si>
  <si>
    <t>01010303  AV 설비공사</t>
  </si>
  <si>
    <t>01010303</t>
  </si>
  <si>
    <t>600V폴리에틸렌케이블</t>
  </si>
  <si>
    <t>600V폴리에틸렌케이블, 0.6/1kV, F-CV, 3C*2.5㎟</t>
  </si>
  <si>
    <t>600V폴리에틸렌케이블, 0.6/1kV, F-CV, 4C*2.5㎟</t>
  </si>
  <si>
    <t>SW-2300 x 1L</t>
  </si>
  <si>
    <t>MW-3300 x 1L</t>
  </si>
  <si>
    <t>5C-2V x 1L</t>
  </si>
  <si>
    <t>HDMI 케이블</t>
  </si>
  <si>
    <t>HDMI 케이블 5M</t>
  </si>
  <si>
    <t>EA</t>
  </si>
  <si>
    <t>RGB 케이블</t>
  </si>
  <si>
    <t>AV 방송설비</t>
  </si>
  <si>
    <t>010104  CCTV설비공사</t>
  </si>
  <si>
    <t>010104</t>
  </si>
  <si>
    <t>01010401  옥외 CCTV설비공사</t>
  </si>
  <si>
    <t>01010401</t>
  </si>
  <si>
    <t>01010402  1층 CCTV설비공사</t>
  </si>
  <si>
    <t>01010402</t>
  </si>
  <si>
    <t>풀박스</t>
  </si>
  <si>
    <t>풀박스, 250*250*100mm</t>
  </si>
  <si>
    <t>보안장비 설치</t>
  </si>
  <si>
    <t>01010403  2층 CCTV설비공사</t>
  </si>
  <si>
    <t>01010403</t>
  </si>
  <si>
    <t>0102  관급자재비</t>
  </si>
  <si>
    <t>0102</t>
  </si>
  <si>
    <t>3</t>
  </si>
  <si>
    <t>010201  AV 방송설비</t>
  </si>
  <si>
    <t>010201</t>
  </si>
  <si>
    <t>조달수수료</t>
  </si>
  <si>
    <t>0.54%</t>
  </si>
  <si>
    <t>010202  전관방송 설비</t>
  </si>
  <si>
    <t>010202</t>
  </si>
  <si>
    <t>0103</t>
  </si>
  <si>
    <t>4</t>
  </si>
  <si>
    <t>비      고</t>
  </si>
  <si>
    <t>공 사 원 가 계 산 서</t>
  </si>
  <si>
    <t>공사명 : 공동 직장어린이집 통신공사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</si>
  <si>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</si>
  <si>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</si>
  <si>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</si>
  <si>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</si>
  <si>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</si>
  <si>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</si>
  <si>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</si>
  <si>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</si>
  <si>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</si>
  <si>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</si>
  <si>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</si>
  <si>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</si>
  <si>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</si>
  <si>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</si>
  <si>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</si>
  <si>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</si>
  <si>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</si>
  <si>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</si>
  <si>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</si>
  <si>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직접노무비 * 8%</t>
  </si>
  <si>
    <t>BS</t>
  </si>
  <si>
    <t>C2</t>
  </si>
  <si>
    <t>기   계    경   비</t>
  </si>
  <si>
    <t>C8</t>
  </si>
  <si>
    <t>산  재  보  험  료</t>
  </si>
  <si>
    <t>노무비 * 3.9%</t>
  </si>
  <si>
    <t>C9</t>
  </si>
  <si>
    <t>고  용  보  험  료</t>
  </si>
  <si>
    <t>노무비 * 0.87%</t>
  </si>
  <si>
    <t>CB</t>
  </si>
  <si>
    <t>국민  건강  보험료</t>
  </si>
  <si>
    <t>직접노무비 * 1.7%</t>
  </si>
  <si>
    <t>CC</t>
  </si>
  <si>
    <t>국민  연금  보험료</t>
  </si>
  <si>
    <t>직접노무비 * 2.49%</t>
  </si>
  <si>
    <t>CF</t>
  </si>
  <si>
    <t>노인장기요양보험료</t>
  </si>
  <si>
    <t>건강보험료 * 6.55%</t>
  </si>
  <si>
    <t>CA</t>
  </si>
  <si>
    <t>산업안전보건관리비</t>
  </si>
  <si>
    <t>(재료비+직노)*2.93%</t>
  </si>
  <si>
    <t>CG</t>
  </si>
  <si>
    <t>기   타    경   비</t>
  </si>
  <si>
    <t>(재료비+노무비) * 3%</t>
  </si>
  <si>
    <t>CS</t>
  </si>
  <si>
    <t>S1</t>
  </si>
  <si>
    <t xml:space="preserve">        계</t>
  </si>
  <si>
    <t>D1</t>
  </si>
  <si>
    <t>일  반  관  리  비</t>
  </si>
  <si>
    <t>계 * 3%</t>
  </si>
  <si>
    <t>D2</t>
  </si>
  <si>
    <t>이              윤</t>
  </si>
  <si>
    <t>(노무비+경비+일반관리비) * 12%</t>
  </si>
  <si>
    <t>D9</t>
  </si>
  <si>
    <t>공   급    가   액</t>
  </si>
  <si>
    <t>DB</t>
  </si>
  <si>
    <t>부  가  가  치  세</t>
  </si>
  <si>
    <t>공급가액 * 10%</t>
  </si>
  <si>
    <t>DH</t>
  </si>
  <si>
    <t>총      원      가</t>
  </si>
  <si>
    <t>DJ</t>
  </si>
  <si>
    <t>관 급 자 재 비</t>
  </si>
  <si>
    <t>S2</t>
  </si>
  <si>
    <t>총   합   계   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</si>
</sst>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#,###;\-#,###;#;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0" fillId="0" borderId="0" xfId="0" quotePrefix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topLeftCell="B1" workbookViewId="0">
      <selection activeCell="B2" sqref="B2:E2"/>
    </sheetView>
  </sheetViews>
  <sheetFormatPr defaultRowHeight="16.5" x14ac:dyDescent="0.3"/>
  <cols>
    <col min="1" max="1" width="0" hidden="1" customWidth="1"/>
    <col min="2" max="3" width="4.625" customWidth="1"/>
    <col min="4" max="4" width="35.625" customWidth="1"/>
    <col min="5" max="5" width="25.625" customWidth="1"/>
    <col min="6" max="6" width="60.625" customWidth="1"/>
    <col min="7" max="7" width="30.625" customWidth="1"/>
  </cols>
  <sheetData>
    <row r="1" spans="1:7" ht="24" customHeight="1" x14ac:dyDescent="0.3">
      <c r="B1" s="17" t="s">
        <v>189</v>
      </c>
      <c r="C1" s="17"/>
      <c r="D1" s="17"/>
      <c r="E1" s="17"/>
      <c r="F1" s="17"/>
      <c r="G1" s="17"/>
    </row>
    <row r="2" spans="1:7" ht="21.95" customHeight="1" x14ac:dyDescent="0.3">
      <c r="B2" s="18" t="s">
        <v>190</v>
      </c>
      <c r="C2" s="18"/>
      <c r="D2" s="18"/>
      <c r="E2" s="18"/>
      <c r="F2" s="19"/>
      <c r="G2" s="19"/>
    </row>
    <row r="3" spans="1:7" ht="21.95" customHeight="1" x14ac:dyDescent="0.3">
      <c r="B3" s="20" t="s">
        <v>191</v>
      </c>
      <c r="C3" s="20"/>
      <c r="D3" s="20"/>
      <c r="E3" s="13" t="s">
        <v>192</v>
      </c>
      <c r="F3" s="13" t="s">
        <v>193</v>
      </c>
      <c r="G3" s="13" t="s">
        <v>188</v>
      </c>
    </row>
    <row r="4" spans="1:7" ht="21.95" customHeight="1" x14ac:dyDescent="0.3">
      <c r="A4" s="1" t="s">
        <v>198</v>
      </c>
      <c r="B4" s="21" t="s">
        <v>194</v>
      </c>
      <c r="C4" s="21" t="s">
        <v>195</v>
      </c>
      <c r="D4" s="14" t="s">
        <v>199</v>
      </c>
      <c r="E4" s="15">
        <f>TRUNC(공종별집계표!F5, 0)</f>
        <v>0</v>
      </c>
      <c r="F4" s="12" t="s">
        <v>52</v>
      </c>
      <c r="G4" s="12" t="s">
        <v>52</v>
      </c>
    </row>
    <row r="5" spans="1:7" ht="21.95" customHeight="1" x14ac:dyDescent="0.3">
      <c r="A5" s="1" t="s">
        <v>200</v>
      </c>
      <c r="B5" s="21"/>
      <c r="C5" s="21"/>
      <c r="D5" s="14" t="s">
        <v>201</v>
      </c>
      <c r="E5" s="15">
        <v>0</v>
      </c>
      <c r="F5" s="12" t="s">
        <v>52</v>
      </c>
      <c r="G5" s="12" t="s">
        <v>52</v>
      </c>
    </row>
    <row r="6" spans="1:7" ht="21.95" customHeight="1" x14ac:dyDescent="0.3">
      <c r="A6" s="1" t="s">
        <v>202</v>
      </c>
      <c r="B6" s="21"/>
      <c r="C6" s="21"/>
      <c r="D6" s="14" t="s">
        <v>203</v>
      </c>
      <c r="E6" s="15">
        <v>0</v>
      </c>
      <c r="F6" s="12" t="s">
        <v>52</v>
      </c>
      <c r="G6" s="12" t="s">
        <v>52</v>
      </c>
    </row>
    <row r="7" spans="1:7" ht="21.95" customHeight="1" x14ac:dyDescent="0.3">
      <c r="A7" s="1" t="s">
        <v>204</v>
      </c>
      <c r="B7" s="21"/>
      <c r="C7" s="21"/>
      <c r="D7" s="14" t="s">
        <v>205</v>
      </c>
      <c r="E7" s="15">
        <f>TRUNC(E4+E5-E6, 0)</f>
        <v>0</v>
      </c>
      <c r="F7" s="12" t="s">
        <v>52</v>
      </c>
      <c r="G7" s="12" t="s">
        <v>52</v>
      </c>
    </row>
    <row r="8" spans="1:7" ht="21.95" customHeight="1" x14ac:dyDescent="0.3">
      <c r="A8" s="1" t="s">
        <v>206</v>
      </c>
      <c r="B8" s="21"/>
      <c r="C8" s="21" t="s">
        <v>196</v>
      </c>
      <c r="D8" s="14" t="s">
        <v>207</v>
      </c>
      <c r="E8" s="15">
        <f>TRUNC(공종별집계표!H5, 0)</f>
        <v>0</v>
      </c>
      <c r="F8" s="12" t="s">
        <v>52</v>
      </c>
      <c r="G8" s="12" t="s">
        <v>52</v>
      </c>
    </row>
    <row r="9" spans="1:7" ht="21.95" customHeight="1" x14ac:dyDescent="0.3">
      <c r="A9" s="1" t="s">
        <v>208</v>
      </c>
      <c r="B9" s="21"/>
      <c r="C9" s="21"/>
      <c r="D9" s="14" t="s">
        <v>209</v>
      </c>
      <c r="E9" s="15">
        <f>TRUNC(E8*0.08, 0)</f>
        <v>0</v>
      </c>
      <c r="F9" s="12" t="s">
        <v>210</v>
      </c>
      <c r="G9" s="12" t="s">
        <v>52</v>
      </c>
    </row>
    <row r="10" spans="1:7" ht="21.95" customHeight="1" x14ac:dyDescent="0.3">
      <c r="A10" s="1" t="s">
        <v>211</v>
      </c>
      <c r="B10" s="21"/>
      <c r="C10" s="21"/>
      <c r="D10" s="14" t="s">
        <v>205</v>
      </c>
      <c r="E10" s="15">
        <f>TRUNC(E8+E9, 0)</f>
        <v>0</v>
      </c>
      <c r="F10" s="12" t="s">
        <v>52</v>
      </c>
      <c r="G10" s="12" t="s">
        <v>52</v>
      </c>
    </row>
    <row r="11" spans="1:7" ht="21.95" customHeight="1" x14ac:dyDescent="0.3">
      <c r="A11" s="1" t="s">
        <v>212</v>
      </c>
      <c r="B11" s="21"/>
      <c r="C11" s="21" t="s">
        <v>197</v>
      </c>
      <c r="D11" s="14" t="s">
        <v>213</v>
      </c>
      <c r="E11" s="15">
        <f>TRUNC(공종별집계표!J5, 0)</f>
        <v>0</v>
      </c>
      <c r="F11" s="12" t="s">
        <v>52</v>
      </c>
      <c r="G11" s="12" t="s">
        <v>52</v>
      </c>
    </row>
    <row r="12" spans="1:7" ht="21.95" customHeight="1" x14ac:dyDescent="0.3">
      <c r="A12" s="1" t="s">
        <v>214</v>
      </c>
      <c r="B12" s="21"/>
      <c r="C12" s="21"/>
      <c r="D12" s="14" t="s">
        <v>215</v>
      </c>
      <c r="E12" s="15">
        <f>TRUNC(E10*0.039, 0)</f>
        <v>0</v>
      </c>
      <c r="F12" s="12" t="s">
        <v>216</v>
      </c>
      <c r="G12" s="12" t="s">
        <v>52</v>
      </c>
    </row>
    <row r="13" spans="1:7" ht="21.95" customHeight="1" x14ac:dyDescent="0.3">
      <c r="A13" s="1" t="s">
        <v>217</v>
      </c>
      <c r="B13" s="21"/>
      <c r="C13" s="21"/>
      <c r="D13" s="14" t="s">
        <v>218</v>
      </c>
      <c r="E13" s="15">
        <f>TRUNC(E10*0.0087, 0)</f>
        <v>0</v>
      </c>
      <c r="F13" s="12" t="s">
        <v>219</v>
      </c>
      <c r="G13" s="12" t="s">
        <v>52</v>
      </c>
    </row>
    <row r="14" spans="1:7" ht="21.95" customHeight="1" x14ac:dyDescent="0.3">
      <c r="A14" s="1" t="s">
        <v>220</v>
      </c>
      <c r="B14" s="21"/>
      <c r="C14" s="21"/>
      <c r="D14" s="14" t="s">
        <v>221</v>
      </c>
      <c r="E14" s="15">
        <f>TRUNC(E8*0.017, 0)</f>
        <v>0</v>
      </c>
      <c r="F14" s="12" t="s">
        <v>222</v>
      </c>
      <c r="G14" s="12" t="s">
        <v>52</v>
      </c>
    </row>
    <row r="15" spans="1:7" ht="21.95" customHeight="1" x14ac:dyDescent="0.3">
      <c r="A15" s="1" t="s">
        <v>223</v>
      </c>
      <c r="B15" s="21"/>
      <c r="C15" s="21"/>
      <c r="D15" s="14" t="s">
        <v>224</v>
      </c>
      <c r="E15" s="15">
        <f>TRUNC(E8*0.0249, 0)</f>
        <v>0</v>
      </c>
      <c r="F15" s="12" t="s">
        <v>225</v>
      </c>
      <c r="G15" s="12" t="s">
        <v>52</v>
      </c>
    </row>
    <row r="16" spans="1:7" ht="21.95" customHeight="1" x14ac:dyDescent="0.3">
      <c r="A16" s="1" t="s">
        <v>226</v>
      </c>
      <c r="B16" s="21"/>
      <c r="C16" s="21"/>
      <c r="D16" s="14" t="s">
        <v>227</v>
      </c>
      <c r="E16" s="15">
        <f>TRUNC(E14*0.0655, 0)</f>
        <v>0</v>
      </c>
      <c r="F16" s="12" t="s">
        <v>228</v>
      </c>
      <c r="G16" s="12" t="s">
        <v>52</v>
      </c>
    </row>
    <row r="17" spans="1:7" ht="21.95" customHeight="1" x14ac:dyDescent="0.3">
      <c r="A17" s="1" t="s">
        <v>229</v>
      </c>
      <c r="B17" s="21"/>
      <c r="C17" s="21"/>
      <c r="D17" s="14" t="s">
        <v>230</v>
      </c>
      <c r="E17" s="15">
        <f>TRUNC((E7+E8)*0.0293*1.2, 0)</f>
        <v>0</v>
      </c>
      <c r="F17" s="12" t="s">
        <v>231</v>
      </c>
      <c r="G17" s="12"/>
    </row>
    <row r="18" spans="1:7" ht="21.95" customHeight="1" x14ac:dyDescent="0.3">
      <c r="A18" s="1" t="s">
        <v>232</v>
      </c>
      <c r="B18" s="21"/>
      <c r="C18" s="21"/>
      <c r="D18" s="14" t="s">
        <v>233</v>
      </c>
      <c r="E18" s="15">
        <f>TRUNC((E7+E10)*0.03, 0)</f>
        <v>0</v>
      </c>
      <c r="F18" s="12" t="s">
        <v>234</v>
      </c>
      <c r="G18" s="12" t="s">
        <v>52</v>
      </c>
    </row>
    <row r="19" spans="1:7" ht="21.95" customHeight="1" x14ac:dyDescent="0.3">
      <c r="A19" s="1" t="s">
        <v>235</v>
      </c>
      <c r="B19" s="21"/>
      <c r="C19" s="21"/>
      <c r="D19" s="14" t="s">
        <v>205</v>
      </c>
      <c r="E19" s="15">
        <f>TRUNC(E11+E12+E13+E17+E14+E15+E16+E18, 0)</f>
        <v>0</v>
      </c>
      <c r="F19" s="12" t="s">
        <v>52</v>
      </c>
      <c r="G19" s="12" t="s">
        <v>52</v>
      </c>
    </row>
    <row r="20" spans="1:7" ht="21.95" customHeight="1" x14ac:dyDescent="0.3">
      <c r="A20" s="1" t="s">
        <v>236</v>
      </c>
      <c r="B20" s="22" t="s">
        <v>237</v>
      </c>
      <c r="C20" s="22"/>
      <c r="D20" s="23"/>
      <c r="E20" s="15">
        <f>TRUNC(E7+E10+E19, 0)</f>
        <v>0</v>
      </c>
      <c r="F20" s="12" t="s">
        <v>52</v>
      </c>
      <c r="G20" s="12" t="s">
        <v>52</v>
      </c>
    </row>
    <row r="21" spans="1:7" ht="21.95" customHeight="1" x14ac:dyDescent="0.3">
      <c r="A21" s="1" t="s">
        <v>238</v>
      </c>
      <c r="B21" s="22" t="s">
        <v>239</v>
      </c>
      <c r="C21" s="22"/>
      <c r="D21" s="23"/>
      <c r="E21" s="15">
        <f>TRUNC(E20*0.03, 0)</f>
        <v>0</v>
      </c>
      <c r="F21" s="12" t="s">
        <v>240</v>
      </c>
      <c r="G21" s="12" t="s">
        <v>52</v>
      </c>
    </row>
    <row r="22" spans="1:7" ht="21.95" customHeight="1" x14ac:dyDescent="0.3">
      <c r="A22" s="1" t="s">
        <v>241</v>
      </c>
      <c r="B22" s="22" t="s">
        <v>242</v>
      </c>
      <c r="C22" s="22"/>
      <c r="D22" s="23"/>
      <c r="E22" s="15"/>
      <c r="F22" s="12" t="s">
        <v>243</v>
      </c>
      <c r="G22" s="12" t="s">
        <v>52</v>
      </c>
    </row>
    <row r="23" spans="1:7" ht="21.95" customHeight="1" x14ac:dyDescent="0.3">
      <c r="A23" s="1" t="s">
        <v>244</v>
      </c>
      <c r="B23" s="22" t="s">
        <v>245</v>
      </c>
      <c r="C23" s="22"/>
      <c r="D23" s="23"/>
      <c r="E23" s="15"/>
      <c r="F23" s="12" t="s">
        <v>52</v>
      </c>
      <c r="G23" s="12" t="s">
        <v>52</v>
      </c>
    </row>
    <row r="24" spans="1:7" ht="21.95" customHeight="1" x14ac:dyDescent="0.3">
      <c r="A24" s="1" t="s">
        <v>246</v>
      </c>
      <c r="B24" s="22" t="s">
        <v>247</v>
      </c>
      <c r="C24" s="22"/>
      <c r="D24" s="23"/>
      <c r="E24" s="15"/>
      <c r="F24" s="12" t="s">
        <v>248</v>
      </c>
      <c r="G24" s="12" t="s">
        <v>52</v>
      </c>
    </row>
    <row r="25" spans="1:7" ht="21.95" customHeight="1" x14ac:dyDescent="0.3">
      <c r="A25" s="1" t="s">
        <v>249</v>
      </c>
      <c r="B25" s="22" t="s">
        <v>250</v>
      </c>
      <c r="C25" s="22"/>
      <c r="D25" s="23"/>
      <c r="E25" s="15"/>
      <c r="F25" s="12" t="s">
        <v>52</v>
      </c>
      <c r="G25" s="12" t="s">
        <v>52</v>
      </c>
    </row>
    <row r="26" spans="1:7" ht="21.95" customHeight="1" x14ac:dyDescent="0.3">
      <c r="A26" s="1" t="s">
        <v>251</v>
      </c>
      <c r="B26" s="22" t="s">
        <v>252</v>
      </c>
      <c r="C26" s="22"/>
      <c r="D26" s="23"/>
      <c r="E26" s="15"/>
      <c r="F26" s="12" t="s">
        <v>52</v>
      </c>
      <c r="G26" s="12" t="s">
        <v>52</v>
      </c>
    </row>
    <row r="27" spans="1:7" ht="21.95" customHeight="1" x14ac:dyDescent="0.3">
      <c r="A27" s="1" t="s">
        <v>253</v>
      </c>
      <c r="B27" s="22" t="s">
        <v>254</v>
      </c>
      <c r="C27" s="22"/>
      <c r="D27" s="23"/>
      <c r="E27" s="15"/>
      <c r="F27" s="12" t="s">
        <v>52</v>
      </c>
      <c r="G27" s="12" t="s">
        <v>52</v>
      </c>
    </row>
  </sheetData>
  <mergeCells count="16">
    <mergeCell ref="B25:D25"/>
    <mergeCell ref="B26:D26"/>
    <mergeCell ref="B27:D27"/>
    <mergeCell ref="B20:D20"/>
    <mergeCell ref="B21:D21"/>
    <mergeCell ref="B22:D22"/>
    <mergeCell ref="B23:D23"/>
    <mergeCell ref="B24:D24"/>
    <mergeCell ref="B1:G1"/>
    <mergeCell ref="B2:E2"/>
    <mergeCell ref="F2:G2"/>
    <mergeCell ref="B3:D3"/>
    <mergeCell ref="B4:B19"/>
    <mergeCell ref="C4:C7"/>
    <mergeCell ref="C8:C10"/>
    <mergeCell ref="C11:C19"/>
  </mergeCells>
  <phoneticPr fontId="1" type="noConversion"/>
  <pageMargins left="0.78740157480314954" right="0" top="0.39370078740157477" bottom="0.39370078740157477" header="0" footer="0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topLeftCell="A10" workbookViewId="0">
      <selection activeCell="E15" sqref="E15"/>
    </sheetView>
  </sheetViews>
  <sheetFormatPr defaultRowHeight="16.5" x14ac:dyDescent="0.3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20" ht="30" customHeight="1" x14ac:dyDescent="0.3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20" ht="30" customHeight="1" x14ac:dyDescent="0.3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/>
      <c r="G3" s="26" t="s">
        <v>9</v>
      </c>
      <c r="H3" s="26"/>
      <c r="I3" s="26" t="s">
        <v>10</v>
      </c>
      <c r="J3" s="26"/>
      <c r="K3" s="26" t="s">
        <v>11</v>
      </c>
      <c r="L3" s="26"/>
      <c r="M3" s="26" t="s">
        <v>12</v>
      </c>
      <c r="N3" s="28" t="s">
        <v>13</v>
      </c>
      <c r="O3" s="28" t="s">
        <v>14</v>
      </c>
      <c r="P3" s="28" t="s">
        <v>15</v>
      </c>
      <c r="Q3" s="28" t="s">
        <v>16</v>
      </c>
      <c r="R3" s="28" t="s">
        <v>17</v>
      </c>
      <c r="S3" s="28" t="s">
        <v>18</v>
      </c>
      <c r="T3" s="28" t="s">
        <v>19</v>
      </c>
    </row>
    <row r="4" spans="1:20" ht="30" customHeight="1" x14ac:dyDescent="0.3">
      <c r="A4" s="27"/>
      <c r="B4" s="27"/>
      <c r="C4" s="27"/>
      <c r="D4" s="27"/>
      <c r="E4" s="7" t="s">
        <v>7</v>
      </c>
      <c r="F4" s="7" t="s">
        <v>8</v>
      </c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27"/>
      <c r="N4" s="28"/>
      <c r="O4" s="28"/>
      <c r="P4" s="28"/>
      <c r="Q4" s="28"/>
      <c r="R4" s="28"/>
      <c r="S4" s="28"/>
      <c r="T4" s="28"/>
    </row>
    <row r="5" spans="1:20" ht="30" customHeight="1" x14ac:dyDescent="0.3">
      <c r="A5" s="8" t="s">
        <v>51</v>
      </c>
      <c r="B5" s="8" t="s">
        <v>52</v>
      </c>
      <c r="C5" s="8" t="s">
        <v>52</v>
      </c>
      <c r="D5" s="9">
        <v>1</v>
      </c>
      <c r="E5" s="10">
        <f>F6</f>
        <v>0</v>
      </c>
      <c r="F5" s="10">
        <f t="shared" ref="F5:F21" si="0">E5*D5</f>
        <v>0</v>
      </c>
      <c r="G5" s="10">
        <f>H6</f>
        <v>0</v>
      </c>
      <c r="H5" s="10">
        <f t="shared" ref="H5:H21" si="1">G5*D5</f>
        <v>0</v>
      </c>
      <c r="I5" s="10">
        <f>J6</f>
        <v>0</v>
      </c>
      <c r="J5" s="10">
        <f t="shared" ref="J5:J21" si="2">I5*D5</f>
        <v>0</v>
      </c>
      <c r="K5" s="10">
        <f t="shared" ref="K5:K21" si="3">E5+G5+I5</f>
        <v>0</v>
      </c>
      <c r="L5" s="10">
        <f t="shared" ref="L5:L21" si="4">F5+H5+J5</f>
        <v>0</v>
      </c>
      <c r="M5" s="8" t="s">
        <v>52</v>
      </c>
      <c r="N5" s="2" t="s">
        <v>53</v>
      </c>
      <c r="O5" s="2" t="s">
        <v>52</v>
      </c>
      <c r="P5" s="2" t="s">
        <v>52</v>
      </c>
      <c r="Q5" s="2" t="s">
        <v>52</v>
      </c>
      <c r="R5" s="3">
        <v>1</v>
      </c>
      <c r="S5" s="2" t="s">
        <v>52</v>
      </c>
      <c r="T5" s="6"/>
    </row>
    <row r="6" spans="1:20" ht="30" customHeight="1" x14ac:dyDescent="0.3">
      <c r="A6" s="8" t="s">
        <v>54</v>
      </c>
      <c r="B6" s="8" t="s">
        <v>52</v>
      </c>
      <c r="C6" s="8" t="s">
        <v>52</v>
      </c>
      <c r="D6" s="9">
        <v>1</v>
      </c>
      <c r="E6" s="10">
        <f>F7+F8+F11+F15</f>
        <v>0</v>
      </c>
      <c r="F6" s="10">
        <f t="shared" si="0"/>
        <v>0</v>
      </c>
      <c r="G6" s="10">
        <f>H7+H8+H11+H15</f>
        <v>0</v>
      </c>
      <c r="H6" s="10">
        <f t="shared" si="1"/>
        <v>0</v>
      </c>
      <c r="I6" s="10">
        <f>J7+J8+J11+J15</f>
        <v>0</v>
      </c>
      <c r="J6" s="10">
        <f t="shared" si="2"/>
        <v>0</v>
      </c>
      <c r="K6" s="10">
        <f t="shared" si="3"/>
        <v>0</v>
      </c>
      <c r="L6" s="10">
        <f t="shared" si="4"/>
        <v>0</v>
      </c>
      <c r="M6" s="8" t="s">
        <v>52</v>
      </c>
      <c r="N6" s="2" t="s">
        <v>55</v>
      </c>
      <c r="O6" s="2" t="s">
        <v>52</v>
      </c>
      <c r="P6" s="2" t="s">
        <v>53</v>
      </c>
      <c r="Q6" s="2" t="s">
        <v>52</v>
      </c>
      <c r="R6" s="3">
        <v>2</v>
      </c>
      <c r="S6" s="2" t="s">
        <v>52</v>
      </c>
      <c r="T6" s="6"/>
    </row>
    <row r="7" spans="1:20" ht="30" customHeight="1" x14ac:dyDescent="0.3">
      <c r="A7" s="8" t="s">
        <v>56</v>
      </c>
      <c r="B7" s="8" t="s">
        <v>52</v>
      </c>
      <c r="C7" s="8" t="s">
        <v>52</v>
      </c>
      <c r="D7" s="9">
        <v>1</v>
      </c>
      <c r="E7" s="10">
        <f>공종별내역서!F29</f>
        <v>0</v>
      </c>
      <c r="F7" s="10">
        <f t="shared" si="0"/>
        <v>0</v>
      </c>
      <c r="G7" s="10">
        <f>공종별내역서!H29</f>
        <v>0</v>
      </c>
      <c r="H7" s="10">
        <f t="shared" si="1"/>
        <v>0</v>
      </c>
      <c r="I7" s="10">
        <f>공종별내역서!J29</f>
        <v>0</v>
      </c>
      <c r="J7" s="10">
        <f t="shared" si="2"/>
        <v>0</v>
      </c>
      <c r="K7" s="10">
        <f t="shared" si="3"/>
        <v>0</v>
      </c>
      <c r="L7" s="10">
        <f t="shared" si="4"/>
        <v>0</v>
      </c>
      <c r="M7" s="8" t="s">
        <v>52</v>
      </c>
      <c r="N7" s="2" t="s">
        <v>57</v>
      </c>
      <c r="O7" s="2" t="s">
        <v>52</v>
      </c>
      <c r="P7" s="2" t="s">
        <v>55</v>
      </c>
      <c r="Q7" s="2" t="s">
        <v>52</v>
      </c>
      <c r="R7" s="3">
        <v>3</v>
      </c>
      <c r="S7" s="2" t="s">
        <v>52</v>
      </c>
      <c r="T7" s="6"/>
    </row>
    <row r="8" spans="1:20" ht="30" customHeight="1" x14ac:dyDescent="0.3">
      <c r="A8" s="8" t="s">
        <v>106</v>
      </c>
      <c r="B8" s="8" t="s">
        <v>52</v>
      </c>
      <c r="C8" s="8" t="s">
        <v>52</v>
      </c>
      <c r="D8" s="9">
        <v>1</v>
      </c>
      <c r="E8" s="10">
        <f>F9+F10</f>
        <v>0</v>
      </c>
      <c r="F8" s="10">
        <f t="shared" si="0"/>
        <v>0</v>
      </c>
      <c r="G8" s="10">
        <f>H9+H10</f>
        <v>0</v>
      </c>
      <c r="H8" s="10">
        <f t="shared" si="1"/>
        <v>0</v>
      </c>
      <c r="I8" s="10">
        <f>J9+J10</f>
        <v>0</v>
      </c>
      <c r="J8" s="10">
        <f t="shared" si="2"/>
        <v>0</v>
      </c>
      <c r="K8" s="10">
        <f t="shared" si="3"/>
        <v>0</v>
      </c>
      <c r="L8" s="10">
        <f t="shared" si="4"/>
        <v>0</v>
      </c>
      <c r="M8" s="8" t="s">
        <v>52</v>
      </c>
      <c r="N8" s="2" t="s">
        <v>107</v>
      </c>
      <c r="O8" s="2" t="s">
        <v>52</v>
      </c>
      <c r="P8" s="2" t="s">
        <v>55</v>
      </c>
      <c r="Q8" s="2" t="s">
        <v>52</v>
      </c>
      <c r="R8" s="3">
        <v>3</v>
      </c>
      <c r="S8" s="2" t="s">
        <v>52</v>
      </c>
      <c r="T8" s="6"/>
    </row>
    <row r="9" spans="1:20" ht="30" customHeight="1" x14ac:dyDescent="0.3">
      <c r="A9" s="8" t="s">
        <v>108</v>
      </c>
      <c r="B9" s="8" t="s">
        <v>52</v>
      </c>
      <c r="C9" s="8" t="s">
        <v>52</v>
      </c>
      <c r="D9" s="9">
        <v>1</v>
      </c>
      <c r="E9" s="10">
        <f>공종별내역서!F54</f>
        <v>0</v>
      </c>
      <c r="F9" s="10">
        <f t="shared" si="0"/>
        <v>0</v>
      </c>
      <c r="G9" s="10">
        <f>공종별내역서!H54</f>
        <v>0</v>
      </c>
      <c r="H9" s="10">
        <f t="shared" si="1"/>
        <v>0</v>
      </c>
      <c r="I9" s="10">
        <f>공종별내역서!J54</f>
        <v>0</v>
      </c>
      <c r="J9" s="10">
        <f t="shared" si="2"/>
        <v>0</v>
      </c>
      <c r="K9" s="10">
        <f t="shared" si="3"/>
        <v>0</v>
      </c>
      <c r="L9" s="10">
        <f t="shared" si="4"/>
        <v>0</v>
      </c>
      <c r="M9" s="8" t="s">
        <v>52</v>
      </c>
      <c r="N9" s="2" t="s">
        <v>109</v>
      </c>
      <c r="O9" s="2" t="s">
        <v>52</v>
      </c>
      <c r="P9" s="2" t="s">
        <v>107</v>
      </c>
      <c r="Q9" s="2" t="s">
        <v>52</v>
      </c>
      <c r="R9" s="3">
        <v>4</v>
      </c>
      <c r="S9" s="2" t="s">
        <v>52</v>
      </c>
      <c r="T9" s="6"/>
    </row>
    <row r="10" spans="1:20" ht="30" customHeight="1" x14ac:dyDescent="0.3">
      <c r="A10" s="8" t="s">
        <v>127</v>
      </c>
      <c r="B10" s="8" t="s">
        <v>52</v>
      </c>
      <c r="C10" s="8" t="s">
        <v>52</v>
      </c>
      <c r="D10" s="9">
        <v>1</v>
      </c>
      <c r="E10" s="10">
        <f>공종별내역서!F79</f>
        <v>0</v>
      </c>
      <c r="F10" s="10">
        <f t="shared" si="0"/>
        <v>0</v>
      </c>
      <c r="G10" s="10">
        <f>공종별내역서!H79</f>
        <v>0</v>
      </c>
      <c r="H10" s="10">
        <f t="shared" si="1"/>
        <v>0</v>
      </c>
      <c r="I10" s="10">
        <f>공종별내역서!J79</f>
        <v>0</v>
      </c>
      <c r="J10" s="10">
        <f t="shared" si="2"/>
        <v>0</v>
      </c>
      <c r="K10" s="10">
        <f t="shared" si="3"/>
        <v>0</v>
      </c>
      <c r="L10" s="10">
        <f t="shared" si="4"/>
        <v>0</v>
      </c>
      <c r="M10" s="8" t="s">
        <v>52</v>
      </c>
      <c r="N10" s="2" t="s">
        <v>128</v>
      </c>
      <c r="O10" s="2" t="s">
        <v>52</v>
      </c>
      <c r="P10" s="2" t="s">
        <v>107</v>
      </c>
      <c r="Q10" s="2" t="s">
        <v>52</v>
      </c>
      <c r="R10" s="3">
        <v>4</v>
      </c>
      <c r="S10" s="2" t="s">
        <v>52</v>
      </c>
      <c r="T10" s="6"/>
    </row>
    <row r="11" spans="1:20" ht="30" customHeight="1" x14ac:dyDescent="0.3">
      <c r="A11" s="8" t="s">
        <v>129</v>
      </c>
      <c r="B11" s="8" t="s">
        <v>52</v>
      </c>
      <c r="C11" s="8" t="s">
        <v>52</v>
      </c>
      <c r="D11" s="9">
        <v>1</v>
      </c>
      <c r="E11" s="10">
        <f>F12+F13+F14</f>
        <v>0</v>
      </c>
      <c r="F11" s="10">
        <f t="shared" si="0"/>
        <v>0</v>
      </c>
      <c r="G11" s="10">
        <f>H12+H13+H14</f>
        <v>0</v>
      </c>
      <c r="H11" s="10">
        <f t="shared" si="1"/>
        <v>0</v>
      </c>
      <c r="I11" s="10">
        <f>J12+J13+J14</f>
        <v>0</v>
      </c>
      <c r="J11" s="10">
        <f t="shared" si="2"/>
        <v>0</v>
      </c>
      <c r="K11" s="10">
        <f t="shared" si="3"/>
        <v>0</v>
      </c>
      <c r="L11" s="10">
        <f t="shared" si="4"/>
        <v>0</v>
      </c>
      <c r="M11" s="8" t="s">
        <v>52</v>
      </c>
      <c r="N11" s="2" t="s">
        <v>130</v>
      </c>
      <c r="O11" s="2" t="s">
        <v>52</v>
      </c>
      <c r="P11" s="2" t="s">
        <v>55</v>
      </c>
      <c r="Q11" s="2" t="s">
        <v>52</v>
      </c>
      <c r="R11" s="3">
        <v>3</v>
      </c>
      <c r="S11" s="2" t="s">
        <v>52</v>
      </c>
      <c r="T11" s="6"/>
    </row>
    <row r="12" spans="1:20" ht="30" customHeight="1" x14ac:dyDescent="0.3">
      <c r="A12" s="8" t="s">
        <v>131</v>
      </c>
      <c r="B12" s="8" t="s">
        <v>52</v>
      </c>
      <c r="C12" s="8" t="s">
        <v>52</v>
      </c>
      <c r="D12" s="9">
        <v>1</v>
      </c>
      <c r="E12" s="10">
        <f>공종별내역서!F129</f>
        <v>0</v>
      </c>
      <c r="F12" s="10">
        <f t="shared" si="0"/>
        <v>0</v>
      </c>
      <c r="G12" s="10">
        <f>공종별내역서!H129</f>
        <v>0</v>
      </c>
      <c r="H12" s="10">
        <f t="shared" si="1"/>
        <v>0</v>
      </c>
      <c r="I12" s="10">
        <f>공종별내역서!J129</f>
        <v>0</v>
      </c>
      <c r="J12" s="10">
        <f t="shared" si="2"/>
        <v>0</v>
      </c>
      <c r="K12" s="10">
        <f t="shared" si="3"/>
        <v>0</v>
      </c>
      <c r="L12" s="10">
        <f t="shared" si="4"/>
        <v>0</v>
      </c>
      <c r="M12" s="8" t="s">
        <v>52</v>
      </c>
      <c r="N12" s="2" t="s">
        <v>132</v>
      </c>
      <c r="O12" s="2" t="s">
        <v>52</v>
      </c>
      <c r="P12" s="2" t="s">
        <v>130</v>
      </c>
      <c r="Q12" s="2" t="s">
        <v>52</v>
      </c>
      <c r="R12" s="3">
        <v>4</v>
      </c>
      <c r="S12" s="2" t="s">
        <v>52</v>
      </c>
      <c r="T12" s="6"/>
    </row>
    <row r="13" spans="1:20" ht="30" customHeight="1" x14ac:dyDescent="0.3">
      <c r="A13" s="8" t="s">
        <v>151</v>
      </c>
      <c r="B13" s="8" t="s">
        <v>52</v>
      </c>
      <c r="C13" s="8" t="s">
        <v>52</v>
      </c>
      <c r="D13" s="9">
        <v>1</v>
      </c>
      <c r="E13" s="10">
        <f>공종별내역서!F154</f>
        <v>0</v>
      </c>
      <c r="F13" s="10">
        <f t="shared" si="0"/>
        <v>0</v>
      </c>
      <c r="G13" s="10">
        <f>공종별내역서!H154</f>
        <v>0</v>
      </c>
      <c r="H13" s="10">
        <f t="shared" si="1"/>
        <v>0</v>
      </c>
      <c r="I13" s="10">
        <f>공종별내역서!J154</f>
        <v>0</v>
      </c>
      <c r="J13" s="10">
        <f t="shared" si="2"/>
        <v>0</v>
      </c>
      <c r="K13" s="10">
        <f t="shared" si="3"/>
        <v>0</v>
      </c>
      <c r="L13" s="10">
        <f t="shared" si="4"/>
        <v>0</v>
      </c>
      <c r="M13" s="8" t="s">
        <v>52</v>
      </c>
      <c r="N13" s="2" t="s">
        <v>152</v>
      </c>
      <c r="O13" s="2" t="s">
        <v>52</v>
      </c>
      <c r="P13" s="2" t="s">
        <v>130</v>
      </c>
      <c r="Q13" s="2" t="s">
        <v>52</v>
      </c>
      <c r="R13" s="3">
        <v>4</v>
      </c>
      <c r="S13" s="2" t="s">
        <v>52</v>
      </c>
      <c r="T13" s="6"/>
    </row>
    <row r="14" spans="1:20" ht="30" customHeight="1" x14ac:dyDescent="0.3">
      <c r="A14" s="8" t="s">
        <v>153</v>
      </c>
      <c r="B14" s="8" t="s">
        <v>52</v>
      </c>
      <c r="C14" s="8" t="s">
        <v>52</v>
      </c>
      <c r="D14" s="9">
        <v>1</v>
      </c>
      <c r="E14" s="10">
        <f>공종별내역서!F179</f>
        <v>0</v>
      </c>
      <c r="F14" s="10">
        <f t="shared" si="0"/>
        <v>0</v>
      </c>
      <c r="G14" s="10">
        <f>공종별내역서!H179</f>
        <v>0</v>
      </c>
      <c r="H14" s="10">
        <f t="shared" si="1"/>
        <v>0</v>
      </c>
      <c r="I14" s="10">
        <f>공종별내역서!J179</f>
        <v>0</v>
      </c>
      <c r="J14" s="10">
        <f t="shared" si="2"/>
        <v>0</v>
      </c>
      <c r="K14" s="10">
        <f t="shared" si="3"/>
        <v>0</v>
      </c>
      <c r="L14" s="10">
        <f t="shared" si="4"/>
        <v>0</v>
      </c>
      <c r="M14" s="8" t="s">
        <v>52</v>
      </c>
      <c r="N14" s="2" t="s">
        <v>154</v>
      </c>
      <c r="O14" s="2" t="s">
        <v>52</v>
      </c>
      <c r="P14" s="2" t="s">
        <v>130</v>
      </c>
      <c r="Q14" s="2" t="s">
        <v>52</v>
      </c>
      <c r="R14" s="3">
        <v>4</v>
      </c>
      <c r="S14" s="2" t="s">
        <v>52</v>
      </c>
      <c r="T14" s="6"/>
    </row>
    <row r="15" spans="1:20" ht="30" customHeight="1" x14ac:dyDescent="0.3">
      <c r="A15" s="8" t="s">
        <v>166</v>
      </c>
      <c r="B15" s="8" t="s">
        <v>52</v>
      </c>
      <c r="C15" s="8" t="s">
        <v>52</v>
      </c>
      <c r="D15" s="9">
        <v>1</v>
      </c>
      <c r="E15" s="10">
        <f>F16+F17+F18</f>
        <v>0</v>
      </c>
      <c r="F15" s="10">
        <f t="shared" si="0"/>
        <v>0</v>
      </c>
      <c r="G15" s="10">
        <f>H16+H17+H18</f>
        <v>0</v>
      </c>
      <c r="H15" s="10">
        <f t="shared" si="1"/>
        <v>0</v>
      </c>
      <c r="I15" s="10">
        <f>J16+J17+J18</f>
        <v>0</v>
      </c>
      <c r="J15" s="10">
        <f t="shared" si="2"/>
        <v>0</v>
      </c>
      <c r="K15" s="10">
        <f t="shared" si="3"/>
        <v>0</v>
      </c>
      <c r="L15" s="10">
        <f t="shared" si="4"/>
        <v>0</v>
      </c>
      <c r="M15" s="8" t="s">
        <v>52</v>
      </c>
      <c r="N15" s="2" t="s">
        <v>167</v>
      </c>
      <c r="O15" s="2" t="s">
        <v>52</v>
      </c>
      <c r="P15" s="2" t="s">
        <v>55</v>
      </c>
      <c r="Q15" s="2" t="s">
        <v>52</v>
      </c>
      <c r="R15" s="3">
        <v>3</v>
      </c>
      <c r="S15" s="2" t="s">
        <v>52</v>
      </c>
      <c r="T15" s="6"/>
    </row>
    <row r="16" spans="1:20" ht="30" customHeight="1" x14ac:dyDescent="0.3">
      <c r="A16" s="8" t="s">
        <v>168</v>
      </c>
      <c r="B16" s="8" t="s">
        <v>52</v>
      </c>
      <c r="C16" s="8" t="s">
        <v>52</v>
      </c>
      <c r="D16" s="9">
        <v>1</v>
      </c>
      <c r="E16" s="10">
        <f>공종별내역서!F204</f>
        <v>0</v>
      </c>
      <c r="F16" s="10">
        <f t="shared" si="0"/>
        <v>0</v>
      </c>
      <c r="G16" s="10">
        <f>공종별내역서!H204</f>
        <v>0</v>
      </c>
      <c r="H16" s="10">
        <f t="shared" si="1"/>
        <v>0</v>
      </c>
      <c r="I16" s="10">
        <f>공종별내역서!J204</f>
        <v>0</v>
      </c>
      <c r="J16" s="10">
        <f t="shared" si="2"/>
        <v>0</v>
      </c>
      <c r="K16" s="10">
        <f t="shared" si="3"/>
        <v>0</v>
      </c>
      <c r="L16" s="10">
        <f t="shared" si="4"/>
        <v>0</v>
      </c>
      <c r="M16" s="8" t="s">
        <v>52</v>
      </c>
      <c r="N16" s="2" t="s">
        <v>169</v>
      </c>
      <c r="O16" s="2" t="s">
        <v>52</v>
      </c>
      <c r="P16" s="2" t="s">
        <v>167</v>
      </c>
      <c r="Q16" s="2" t="s">
        <v>52</v>
      </c>
      <c r="R16" s="3">
        <v>4</v>
      </c>
      <c r="S16" s="2" t="s">
        <v>52</v>
      </c>
      <c r="T16" s="6"/>
    </row>
    <row r="17" spans="1:20" ht="30" customHeight="1" x14ac:dyDescent="0.3">
      <c r="A17" s="8" t="s">
        <v>170</v>
      </c>
      <c r="B17" s="8" t="s">
        <v>52</v>
      </c>
      <c r="C17" s="8" t="s">
        <v>52</v>
      </c>
      <c r="D17" s="9">
        <v>1</v>
      </c>
      <c r="E17" s="10">
        <f>공종별내역서!F229</f>
        <v>0</v>
      </c>
      <c r="F17" s="10">
        <f t="shared" si="0"/>
        <v>0</v>
      </c>
      <c r="G17" s="10">
        <f>공종별내역서!H229</f>
        <v>0</v>
      </c>
      <c r="H17" s="10">
        <f t="shared" si="1"/>
        <v>0</v>
      </c>
      <c r="I17" s="10">
        <f>공종별내역서!J229</f>
        <v>0</v>
      </c>
      <c r="J17" s="10">
        <f t="shared" si="2"/>
        <v>0</v>
      </c>
      <c r="K17" s="10">
        <f t="shared" si="3"/>
        <v>0</v>
      </c>
      <c r="L17" s="10">
        <f t="shared" si="4"/>
        <v>0</v>
      </c>
      <c r="M17" s="8" t="s">
        <v>52</v>
      </c>
      <c r="N17" s="2" t="s">
        <v>171</v>
      </c>
      <c r="O17" s="2" t="s">
        <v>52</v>
      </c>
      <c r="P17" s="2" t="s">
        <v>167</v>
      </c>
      <c r="Q17" s="2" t="s">
        <v>52</v>
      </c>
      <c r="R17" s="3">
        <v>4</v>
      </c>
      <c r="S17" s="2" t="s">
        <v>52</v>
      </c>
      <c r="T17" s="6"/>
    </row>
    <row r="18" spans="1:20" ht="30" customHeight="1" x14ac:dyDescent="0.3">
      <c r="A18" s="8" t="s">
        <v>175</v>
      </c>
      <c r="B18" s="8" t="s">
        <v>52</v>
      </c>
      <c r="C18" s="8" t="s">
        <v>52</v>
      </c>
      <c r="D18" s="9">
        <v>1</v>
      </c>
      <c r="E18" s="10">
        <f>공종별내역서!F254</f>
        <v>0</v>
      </c>
      <c r="F18" s="10">
        <f t="shared" si="0"/>
        <v>0</v>
      </c>
      <c r="G18" s="10">
        <f>공종별내역서!H254</f>
        <v>0</v>
      </c>
      <c r="H18" s="10">
        <f t="shared" si="1"/>
        <v>0</v>
      </c>
      <c r="I18" s="10">
        <f>공종별내역서!J254</f>
        <v>0</v>
      </c>
      <c r="J18" s="10">
        <f t="shared" si="2"/>
        <v>0</v>
      </c>
      <c r="K18" s="10">
        <f t="shared" si="3"/>
        <v>0</v>
      </c>
      <c r="L18" s="10">
        <f t="shared" si="4"/>
        <v>0</v>
      </c>
      <c r="M18" s="8" t="s">
        <v>52</v>
      </c>
      <c r="N18" s="2" t="s">
        <v>176</v>
      </c>
      <c r="O18" s="2" t="s">
        <v>52</v>
      </c>
      <c r="P18" s="2" t="s">
        <v>167</v>
      </c>
      <c r="Q18" s="2" t="s">
        <v>52</v>
      </c>
      <c r="R18" s="3">
        <v>4</v>
      </c>
      <c r="S18" s="2" t="s">
        <v>52</v>
      </c>
      <c r="T18" s="6"/>
    </row>
    <row r="19" spans="1:20" ht="30" customHeight="1" x14ac:dyDescent="0.3">
      <c r="A19" s="8" t="s">
        <v>177</v>
      </c>
      <c r="B19" s="8" t="s">
        <v>52</v>
      </c>
      <c r="C19" s="8" t="s">
        <v>52</v>
      </c>
      <c r="D19" s="9">
        <v>1</v>
      </c>
      <c r="E19" s="10">
        <f>F20+F21</f>
        <v>0</v>
      </c>
      <c r="F19" s="10">
        <f t="shared" si="0"/>
        <v>0</v>
      </c>
      <c r="G19" s="10">
        <f>H20+H21</f>
        <v>0</v>
      </c>
      <c r="H19" s="10">
        <f t="shared" si="1"/>
        <v>0</v>
      </c>
      <c r="I19" s="10">
        <f>J20+J21</f>
        <v>0</v>
      </c>
      <c r="J19" s="10">
        <f t="shared" si="2"/>
        <v>0</v>
      </c>
      <c r="K19" s="10">
        <f t="shared" si="3"/>
        <v>0</v>
      </c>
      <c r="L19" s="10">
        <f t="shared" si="4"/>
        <v>0</v>
      </c>
      <c r="M19" s="8" t="s">
        <v>52</v>
      </c>
      <c r="N19" s="2" t="s">
        <v>178</v>
      </c>
      <c r="O19" s="2" t="s">
        <v>52</v>
      </c>
      <c r="P19" s="2" t="s">
        <v>52</v>
      </c>
      <c r="Q19" s="2" t="s">
        <v>179</v>
      </c>
      <c r="R19" s="3">
        <v>2</v>
      </c>
      <c r="S19" s="2" t="s">
        <v>52</v>
      </c>
      <c r="T19" s="6">
        <f>L19*1</f>
        <v>0</v>
      </c>
    </row>
    <row r="20" spans="1:20" ht="30" customHeight="1" x14ac:dyDescent="0.3">
      <c r="A20" s="8" t="s">
        <v>180</v>
      </c>
      <c r="B20" s="8" t="s">
        <v>52</v>
      </c>
      <c r="C20" s="8" t="s">
        <v>52</v>
      </c>
      <c r="D20" s="9">
        <v>1</v>
      </c>
      <c r="E20" s="10">
        <f>공종별내역서!F279</f>
        <v>0</v>
      </c>
      <c r="F20" s="10">
        <f t="shared" si="0"/>
        <v>0</v>
      </c>
      <c r="G20" s="10">
        <f>공종별내역서!H279</f>
        <v>0</v>
      </c>
      <c r="H20" s="10">
        <f t="shared" si="1"/>
        <v>0</v>
      </c>
      <c r="I20" s="10">
        <f>공종별내역서!J279</f>
        <v>0</v>
      </c>
      <c r="J20" s="10">
        <f t="shared" si="2"/>
        <v>0</v>
      </c>
      <c r="K20" s="10">
        <f t="shared" si="3"/>
        <v>0</v>
      </c>
      <c r="L20" s="10">
        <f t="shared" si="4"/>
        <v>0</v>
      </c>
      <c r="M20" s="8" t="s">
        <v>52</v>
      </c>
      <c r="N20" s="2" t="s">
        <v>181</v>
      </c>
      <c r="O20" s="2" t="s">
        <v>52</v>
      </c>
      <c r="P20" s="2" t="s">
        <v>178</v>
      </c>
      <c r="Q20" s="2" t="s">
        <v>52</v>
      </c>
      <c r="R20" s="3">
        <v>3</v>
      </c>
      <c r="S20" s="2" t="s">
        <v>52</v>
      </c>
      <c r="T20" s="6"/>
    </row>
    <row r="21" spans="1:20" ht="30" customHeight="1" x14ac:dyDescent="0.3">
      <c r="A21" s="8" t="s">
        <v>184</v>
      </c>
      <c r="B21" s="8" t="s">
        <v>52</v>
      </c>
      <c r="C21" s="8" t="s">
        <v>52</v>
      </c>
      <c r="D21" s="9">
        <v>1</v>
      </c>
      <c r="E21" s="10">
        <f>공종별내역서!F304</f>
        <v>0</v>
      </c>
      <c r="F21" s="10">
        <f t="shared" si="0"/>
        <v>0</v>
      </c>
      <c r="G21" s="10">
        <f>공종별내역서!H304</f>
        <v>0</v>
      </c>
      <c r="H21" s="10">
        <f t="shared" si="1"/>
        <v>0</v>
      </c>
      <c r="I21" s="10">
        <f>공종별내역서!J304</f>
        <v>0</v>
      </c>
      <c r="J21" s="10">
        <f t="shared" si="2"/>
        <v>0</v>
      </c>
      <c r="K21" s="10">
        <f t="shared" si="3"/>
        <v>0</v>
      </c>
      <c r="L21" s="10">
        <f t="shared" si="4"/>
        <v>0</v>
      </c>
      <c r="M21" s="8" t="s">
        <v>52</v>
      </c>
      <c r="N21" s="2" t="s">
        <v>185</v>
      </c>
      <c r="O21" s="2" t="s">
        <v>52</v>
      </c>
      <c r="P21" s="2" t="s">
        <v>178</v>
      </c>
      <c r="Q21" s="2" t="s">
        <v>52</v>
      </c>
      <c r="R21" s="3">
        <v>3</v>
      </c>
      <c r="S21" s="2" t="s">
        <v>52</v>
      </c>
      <c r="T21" s="6"/>
    </row>
    <row r="22" spans="1:20" ht="30" customHeight="1" x14ac:dyDescent="0.3">
      <c r="A22" s="8"/>
      <c r="B22" s="8"/>
      <c r="C22" s="8"/>
      <c r="D22" s="9"/>
      <c r="E22" s="10"/>
      <c r="F22" s="10"/>
      <c r="G22" s="10"/>
      <c r="H22" s="10"/>
      <c r="I22" s="10"/>
      <c r="J22" s="10"/>
      <c r="K22" s="10"/>
      <c r="L22" s="10"/>
      <c r="M22" s="8"/>
      <c r="N22" s="2" t="s">
        <v>186</v>
      </c>
      <c r="O22" s="2" t="s">
        <v>52</v>
      </c>
      <c r="P22" s="2" t="s">
        <v>52</v>
      </c>
      <c r="Q22" s="2" t="s">
        <v>187</v>
      </c>
      <c r="R22" s="3">
        <v>2</v>
      </c>
      <c r="S22" s="2" t="s">
        <v>52</v>
      </c>
      <c r="T22" s="6">
        <f>L22*1</f>
        <v>0</v>
      </c>
    </row>
    <row r="23" spans="1:20" ht="30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T23" s="5"/>
    </row>
    <row r="24" spans="1:20" ht="30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T24" s="5"/>
    </row>
    <row r="25" spans="1:20" ht="30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T25" s="5"/>
    </row>
    <row r="26" spans="1:20" ht="30" customHeight="1" x14ac:dyDescent="0.3">
      <c r="A26" s="8" t="s">
        <v>105</v>
      </c>
      <c r="B26" s="9"/>
      <c r="C26" s="9"/>
      <c r="D26" s="9"/>
      <c r="E26" s="9"/>
      <c r="F26" s="10">
        <f>F5</f>
        <v>0</v>
      </c>
      <c r="G26" s="9"/>
      <c r="H26" s="10">
        <f>H5</f>
        <v>0</v>
      </c>
      <c r="I26" s="9"/>
      <c r="J26" s="10">
        <f>J5</f>
        <v>0</v>
      </c>
      <c r="K26" s="9"/>
      <c r="L26" s="10">
        <f>L5</f>
        <v>0</v>
      </c>
      <c r="M26" s="9"/>
      <c r="T26" s="5"/>
    </row>
  </sheetData>
  <mergeCells count="18">
    <mergeCell ref="S3:S4"/>
    <mergeCell ref="T3:T4"/>
    <mergeCell ref="M3:M4"/>
    <mergeCell ref="N3:N4"/>
    <mergeCell ref="O3:O4"/>
    <mergeCell ref="P3:P4"/>
    <mergeCell ref="Q3:Q4"/>
    <mergeCell ref="R3:R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honeticPr fontId="1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04"/>
  <sheetViews>
    <sheetView workbookViewId="0">
      <selection sqref="A1:M1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 x14ac:dyDescent="0.3">
      <c r="A1" s="25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48" ht="30" customHeight="1" x14ac:dyDescent="0.3">
      <c r="A2" s="26" t="s">
        <v>2</v>
      </c>
      <c r="B2" s="26" t="s">
        <v>3</v>
      </c>
      <c r="C2" s="26" t="s">
        <v>4</v>
      </c>
      <c r="D2" s="26" t="s">
        <v>5</v>
      </c>
      <c r="E2" s="26" t="s">
        <v>6</v>
      </c>
      <c r="F2" s="26"/>
      <c r="G2" s="26" t="s">
        <v>9</v>
      </c>
      <c r="H2" s="26"/>
      <c r="I2" s="26" t="s">
        <v>10</v>
      </c>
      <c r="J2" s="26"/>
      <c r="K2" s="26" t="s">
        <v>11</v>
      </c>
      <c r="L2" s="26"/>
      <c r="M2" s="26" t="s">
        <v>12</v>
      </c>
      <c r="N2" s="28" t="s">
        <v>20</v>
      </c>
      <c r="O2" s="28" t="s">
        <v>14</v>
      </c>
      <c r="P2" s="28" t="s">
        <v>21</v>
      </c>
      <c r="Q2" s="28" t="s">
        <v>13</v>
      </c>
      <c r="R2" s="28" t="s">
        <v>22</v>
      </c>
      <c r="S2" s="28" t="s">
        <v>23</v>
      </c>
      <c r="T2" s="28" t="s">
        <v>24</v>
      </c>
      <c r="U2" s="28" t="s">
        <v>25</v>
      </c>
      <c r="V2" s="28" t="s">
        <v>26</v>
      </c>
      <c r="W2" s="28" t="s">
        <v>27</v>
      </c>
      <c r="X2" s="28" t="s">
        <v>28</v>
      </c>
      <c r="Y2" s="28" t="s">
        <v>29</v>
      </c>
      <c r="Z2" s="28" t="s">
        <v>30</v>
      </c>
      <c r="AA2" s="28" t="s">
        <v>31</v>
      </c>
      <c r="AB2" s="28" t="s">
        <v>32</v>
      </c>
      <c r="AC2" s="28" t="s">
        <v>33</v>
      </c>
      <c r="AD2" s="28" t="s">
        <v>34</v>
      </c>
      <c r="AE2" s="28" t="s">
        <v>35</v>
      </c>
      <c r="AF2" s="28" t="s">
        <v>36</v>
      </c>
      <c r="AG2" s="28" t="s">
        <v>37</v>
      </c>
      <c r="AH2" s="28" t="s">
        <v>38</v>
      </c>
      <c r="AI2" s="28" t="s">
        <v>39</v>
      </c>
      <c r="AJ2" s="28" t="s">
        <v>40</v>
      </c>
      <c r="AK2" s="28" t="s">
        <v>41</v>
      </c>
      <c r="AL2" s="28" t="s">
        <v>42</v>
      </c>
      <c r="AM2" s="28" t="s">
        <v>43</v>
      </c>
      <c r="AN2" s="28" t="s">
        <v>44</v>
      </c>
      <c r="AO2" s="28" t="s">
        <v>45</v>
      </c>
      <c r="AP2" s="28" t="s">
        <v>46</v>
      </c>
      <c r="AQ2" s="28" t="s">
        <v>47</v>
      </c>
      <c r="AR2" s="28" t="s">
        <v>48</v>
      </c>
      <c r="AS2" s="28" t="s">
        <v>16</v>
      </c>
      <c r="AT2" s="28" t="s">
        <v>17</v>
      </c>
      <c r="AU2" s="28" t="s">
        <v>49</v>
      </c>
      <c r="AV2" s="28" t="s">
        <v>50</v>
      </c>
    </row>
    <row r="3" spans="1:48" ht="30" customHeight="1" x14ac:dyDescent="0.3">
      <c r="A3" s="26"/>
      <c r="B3" s="26"/>
      <c r="C3" s="26"/>
      <c r="D3" s="26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26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</row>
    <row r="4" spans="1:48" ht="30" customHeight="1" x14ac:dyDescent="0.3">
      <c r="A4" s="8" t="s">
        <v>56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2" t="s">
        <v>57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 x14ac:dyDescent="0.3">
      <c r="A5" s="8" t="s">
        <v>58</v>
      </c>
      <c r="B5" s="8" t="s">
        <v>59</v>
      </c>
      <c r="C5" s="8" t="s">
        <v>60</v>
      </c>
      <c r="D5" s="9">
        <v>7</v>
      </c>
      <c r="E5" s="11"/>
      <c r="F5" s="11"/>
      <c r="G5" s="11"/>
      <c r="H5" s="11"/>
      <c r="I5" s="11"/>
      <c r="J5" s="11"/>
      <c r="K5" s="11"/>
      <c r="L5" s="11"/>
      <c r="M5" s="8"/>
      <c r="N5" s="2"/>
      <c r="O5" s="2"/>
      <c r="P5" s="2"/>
      <c r="Q5" s="2"/>
      <c r="R5" s="2"/>
      <c r="S5" s="2"/>
      <c r="T5" s="2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/>
      <c r="AS5" s="2"/>
      <c r="AT5" s="3"/>
      <c r="AU5" s="2"/>
      <c r="AV5" s="3"/>
    </row>
    <row r="6" spans="1:48" ht="30" customHeight="1" x14ac:dyDescent="0.3">
      <c r="A6" s="8" t="s">
        <v>58</v>
      </c>
      <c r="B6" s="8" t="s">
        <v>61</v>
      </c>
      <c r="C6" s="8" t="s">
        <v>60</v>
      </c>
      <c r="D6" s="9">
        <v>13</v>
      </c>
      <c r="E6" s="11"/>
      <c r="F6" s="11"/>
      <c r="G6" s="11"/>
      <c r="H6" s="11"/>
      <c r="I6" s="11"/>
      <c r="J6" s="11"/>
      <c r="K6" s="11"/>
      <c r="L6" s="11"/>
      <c r="M6" s="8"/>
      <c r="N6" s="2"/>
      <c r="O6" s="2"/>
      <c r="P6" s="2"/>
      <c r="Q6" s="2"/>
      <c r="R6" s="2"/>
      <c r="S6" s="2"/>
      <c r="T6" s="2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/>
      <c r="AS6" s="2"/>
      <c r="AT6" s="3"/>
      <c r="AU6" s="2"/>
      <c r="AV6" s="3"/>
    </row>
    <row r="7" spans="1:48" ht="30" customHeight="1" x14ac:dyDescent="0.3">
      <c r="A7" s="8" t="s">
        <v>58</v>
      </c>
      <c r="B7" s="8" t="s">
        <v>62</v>
      </c>
      <c r="C7" s="8" t="s">
        <v>60</v>
      </c>
      <c r="D7" s="9">
        <v>69</v>
      </c>
      <c r="E7" s="11"/>
      <c r="F7" s="11"/>
      <c r="G7" s="11"/>
      <c r="H7" s="11"/>
      <c r="I7" s="11"/>
      <c r="J7" s="11"/>
      <c r="K7" s="11"/>
      <c r="L7" s="11"/>
      <c r="M7" s="8"/>
      <c r="N7" s="2"/>
      <c r="O7" s="2"/>
      <c r="P7" s="2"/>
      <c r="Q7" s="2"/>
      <c r="R7" s="2"/>
      <c r="S7" s="2"/>
      <c r="T7" s="2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2"/>
      <c r="AS7" s="2"/>
      <c r="AT7" s="3"/>
      <c r="AU7" s="2"/>
      <c r="AV7" s="3"/>
    </row>
    <row r="8" spans="1:48" ht="30" customHeight="1" x14ac:dyDescent="0.3">
      <c r="A8" s="8" t="s">
        <v>58</v>
      </c>
      <c r="B8" s="8" t="s">
        <v>63</v>
      </c>
      <c r="C8" s="8" t="s">
        <v>60</v>
      </c>
      <c r="D8" s="9">
        <v>152</v>
      </c>
      <c r="E8" s="11"/>
      <c r="F8" s="11"/>
      <c r="G8" s="11"/>
      <c r="H8" s="11"/>
      <c r="I8" s="11"/>
      <c r="J8" s="11"/>
      <c r="K8" s="11"/>
      <c r="L8" s="11"/>
      <c r="M8" s="8"/>
      <c r="N8" s="2"/>
      <c r="O8" s="2"/>
      <c r="P8" s="2"/>
      <c r="Q8" s="2"/>
      <c r="R8" s="2"/>
      <c r="S8" s="2"/>
      <c r="T8" s="2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2"/>
      <c r="AS8" s="2"/>
      <c r="AT8" s="3"/>
      <c r="AU8" s="2"/>
      <c r="AV8" s="3"/>
    </row>
    <row r="9" spans="1:48" ht="30" customHeight="1" x14ac:dyDescent="0.3">
      <c r="A9" s="8" t="s">
        <v>64</v>
      </c>
      <c r="B9" s="8" t="s">
        <v>65</v>
      </c>
      <c r="C9" s="8" t="s">
        <v>60</v>
      </c>
      <c r="D9" s="9">
        <v>31</v>
      </c>
      <c r="E9" s="11"/>
      <c r="F9" s="11"/>
      <c r="G9" s="11"/>
      <c r="H9" s="11"/>
      <c r="I9" s="11"/>
      <c r="J9" s="11"/>
      <c r="K9" s="11"/>
      <c r="L9" s="11"/>
      <c r="M9" s="8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2"/>
      <c r="AS9" s="2"/>
      <c r="AT9" s="3"/>
      <c r="AU9" s="2"/>
      <c r="AV9" s="3"/>
    </row>
    <row r="10" spans="1:48" ht="30" customHeight="1" x14ac:dyDescent="0.3">
      <c r="A10" s="8" t="s">
        <v>66</v>
      </c>
      <c r="B10" s="8" t="s">
        <v>67</v>
      </c>
      <c r="C10" s="8" t="s">
        <v>68</v>
      </c>
      <c r="D10" s="9">
        <v>1</v>
      </c>
      <c r="E10" s="11"/>
      <c r="F10" s="11"/>
      <c r="G10" s="11"/>
      <c r="H10" s="11"/>
      <c r="I10" s="11"/>
      <c r="J10" s="11"/>
      <c r="K10" s="11"/>
      <c r="L10" s="11"/>
      <c r="M10" s="8"/>
      <c r="N10" s="2"/>
      <c r="O10" s="2"/>
      <c r="P10" s="2"/>
      <c r="Q10" s="2"/>
      <c r="R10" s="2"/>
      <c r="S10" s="2"/>
      <c r="T10" s="2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2"/>
      <c r="AS10" s="2"/>
      <c r="AT10" s="3"/>
      <c r="AU10" s="2"/>
      <c r="AV10" s="3"/>
    </row>
    <row r="11" spans="1:48" ht="30" customHeight="1" x14ac:dyDescent="0.3">
      <c r="A11" s="8" t="s">
        <v>69</v>
      </c>
      <c r="B11" s="8" t="s">
        <v>70</v>
      </c>
      <c r="C11" s="8" t="s">
        <v>60</v>
      </c>
      <c r="D11" s="9">
        <v>7</v>
      </c>
      <c r="E11" s="11"/>
      <c r="F11" s="11"/>
      <c r="G11" s="11"/>
      <c r="H11" s="11"/>
      <c r="I11" s="11"/>
      <c r="J11" s="11"/>
      <c r="K11" s="11"/>
      <c r="L11" s="11"/>
      <c r="M11" s="8"/>
      <c r="N11" s="2"/>
      <c r="O11" s="2"/>
      <c r="P11" s="2"/>
      <c r="Q11" s="2"/>
      <c r="R11" s="2"/>
      <c r="S11" s="2"/>
      <c r="T11" s="2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2"/>
      <c r="AS11" s="2"/>
      <c r="AT11" s="3"/>
      <c r="AU11" s="2"/>
      <c r="AV11" s="3"/>
    </row>
    <row r="12" spans="1:48" ht="30" customHeight="1" x14ac:dyDescent="0.3">
      <c r="A12" s="8" t="s">
        <v>69</v>
      </c>
      <c r="B12" s="8" t="s">
        <v>71</v>
      </c>
      <c r="C12" s="8" t="s">
        <v>60</v>
      </c>
      <c r="D12" s="9">
        <v>33</v>
      </c>
      <c r="E12" s="11"/>
      <c r="F12" s="11"/>
      <c r="G12" s="11"/>
      <c r="H12" s="11"/>
      <c r="I12" s="11"/>
      <c r="J12" s="11"/>
      <c r="K12" s="11"/>
      <c r="L12" s="11"/>
      <c r="M12" s="8"/>
      <c r="N12" s="2"/>
      <c r="O12" s="2"/>
      <c r="P12" s="2"/>
      <c r="Q12" s="2"/>
      <c r="R12" s="2"/>
      <c r="S12" s="2"/>
      <c r="T12" s="2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2"/>
      <c r="AS12" s="2"/>
      <c r="AT12" s="3"/>
      <c r="AU12" s="2"/>
      <c r="AV12" s="3"/>
    </row>
    <row r="13" spans="1:48" ht="30" customHeight="1" x14ac:dyDescent="0.3">
      <c r="A13" s="8" t="s">
        <v>72</v>
      </c>
      <c r="B13" s="8" t="s">
        <v>73</v>
      </c>
      <c r="C13" s="8" t="s">
        <v>60</v>
      </c>
      <c r="D13" s="9">
        <v>13</v>
      </c>
      <c r="E13" s="11"/>
      <c r="F13" s="11"/>
      <c r="G13" s="11"/>
      <c r="H13" s="11"/>
      <c r="I13" s="11"/>
      <c r="J13" s="11"/>
      <c r="K13" s="11"/>
      <c r="L13" s="11"/>
      <c r="M13" s="8"/>
      <c r="N13" s="2"/>
      <c r="O13" s="2"/>
      <c r="P13" s="2"/>
      <c r="Q13" s="2"/>
      <c r="R13" s="2"/>
      <c r="S13" s="2"/>
      <c r="T13" s="2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2"/>
      <c r="AS13" s="2"/>
      <c r="AT13" s="3"/>
      <c r="AU13" s="2"/>
      <c r="AV13" s="3"/>
    </row>
    <row r="14" spans="1:48" ht="30" customHeight="1" x14ac:dyDescent="0.3">
      <c r="A14" s="8" t="s">
        <v>74</v>
      </c>
      <c r="B14" s="8" t="s">
        <v>75</v>
      </c>
      <c r="C14" s="8" t="s">
        <v>60</v>
      </c>
      <c r="D14" s="9">
        <v>6</v>
      </c>
      <c r="E14" s="11"/>
      <c r="F14" s="11"/>
      <c r="G14" s="11"/>
      <c r="H14" s="11"/>
      <c r="I14" s="11"/>
      <c r="J14" s="11"/>
      <c r="K14" s="11"/>
      <c r="L14" s="11"/>
      <c r="M14" s="8"/>
      <c r="N14" s="2"/>
      <c r="O14" s="2"/>
      <c r="P14" s="2"/>
      <c r="Q14" s="2"/>
      <c r="R14" s="2"/>
      <c r="S14" s="2"/>
      <c r="T14" s="2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2"/>
      <c r="AS14" s="2"/>
      <c r="AT14" s="3"/>
      <c r="AU14" s="2"/>
      <c r="AV14" s="3"/>
    </row>
    <row r="15" spans="1:48" ht="30" customHeight="1" x14ac:dyDescent="0.3">
      <c r="A15" s="8" t="s">
        <v>76</v>
      </c>
      <c r="B15" s="8" t="s">
        <v>77</v>
      </c>
      <c r="C15" s="8" t="s">
        <v>68</v>
      </c>
      <c r="D15" s="9">
        <v>1</v>
      </c>
      <c r="E15" s="11"/>
      <c r="F15" s="11"/>
      <c r="G15" s="11"/>
      <c r="H15" s="11"/>
      <c r="I15" s="11"/>
      <c r="J15" s="11"/>
      <c r="K15" s="11"/>
      <c r="L15" s="11"/>
      <c r="M15" s="8"/>
      <c r="N15" s="2"/>
      <c r="O15" s="2"/>
      <c r="P15" s="2"/>
      <c r="Q15" s="2"/>
      <c r="R15" s="2"/>
      <c r="S15" s="2"/>
      <c r="T15" s="2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2"/>
      <c r="AS15" s="2"/>
      <c r="AT15" s="3"/>
      <c r="AU15" s="2"/>
      <c r="AV15" s="3"/>
    </row>
    <row r="16" spans="1:48" ht="30" customHeight="1" x14ac:dyDescent="0.3">
      <c r="A16" s="8" t="s">
        <v>78</v>
      </c>
      <c r="B16" s="8" t="s">
        <v>79</v>
      </c>
      <c r="C16" s="8" t="s">
        <v>80</v>
      </c>
      <c r="D16" s="9">
        <v>35</v>
      </c>
      <c r="E16" s="11"/>
      <c r="F16" s="11"/>
      <c r="G16" s="11"/>
      <c r="H16" s="11"/>
      <c r="I16" s="11"/>
      <c r="J16" s="11"/>
      <c r="K16" s="11"/>
      <c r="L16" s="11"/>
      <c r="M16" s="8"/>
      <c r="N16" s="2"/>
      <c r="O16" s="2"/>
      <c r="P16" s="2"/>
      <c r="Q16" s="2"/>
      <c r="R16" s="2"/>
      <c r="S16" s="2"/>
      <c r="T16" s="2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2"/>
      <c r="AS16" s="2"/>
      <c r="AT16" s="3"/>
      <c r="AU16" s="2"/>
      <c r="AV16" s="3"/>
    </row>
    <row r="17" spans="1:48" ht="30" customHeight="1" x14ac:dyDescent="0.3">
      <c r="A17" s="8" t="s">
        <v>81</v>
      </c>
      <c r="B17" s="8" t="s">
        <v>82</v>
      </c>
      <c r="C17" s="8" t="s">
        <v>83</v>
      </c>
      <c r="D17" s="9">
        <v>1</v>
      </c>
      <c r="E17" s="11"/>
      <c r="F17" s="11"/>
      <c r="G17" s="11"/>
      <c r="H17" s="11"/>
      <c r="I17" s="11"/>
      <c r="J17" s="11"/>
      <c r="K17" s="11"/>
      <c r="L17" s="11"/>
      <c r="M17" s="8"/>
      <c r="N17" s="2"/>
      <c r="O17" s="2"/>
      <c r="P17" s="2"/>
      <c r="Q17" s="2"/>
      <c r="R17" s="2"/>
      <c r="S17" s="2"/>
      <c r="T17" s="2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2"/>
      <c r="AS17" s="2"/>
      <c r="AT17" s="3"/>
      <c r="AU17" s="2"/>
      <c r="AV17" s="3"/>
    </row>
    <row r="18" spans="1:48" ht="30" customHeight="1" x14ac:dyDescent="0.3">
      <c r="A18" s="8" t="s">
        <v>81</v>
      </c>
      <c r="B18" s="8" t="s">
        <v>84</v>
      </c>
      <c r="C18" s="8" t="s">
        <v>83</v>
      </c>
      <c r="D18" s="9">
        <v>1</v>
      </c>
      <c r="E18" s="11"/>
      <c r="F18" s="11"/>
      <c r="G18" s="11"/>
      <c r="H18" s="11"/>
      <c r="I18" s="11"/>
      <c r="J18" s="11"/>
      <c r="K18" s="11"/>
      <c r="L18" s="11"/>
      <c r="M18" s="8"/>
      <c r="N18" s="2"/>
      <c r="O18" s="2"/>
      <c r="P18" s="2"/>
      <c r="Q18" s="2"/>
      <c r="R18" s="2"/>
      <c r="S18" s="2"/>
      <c r="T18" s="2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2"/>
      <c r="AS18" s="2"/>
      <c r="AT18" s="3"/>
      <c r="AU18" s="2"/>
      <c r="AV18" s="3"/>
    </row>
    <row r="19" spans="1:48" ht="30" customHeight="1" x14ac:dyDescent="0.3">
      <c r="A19" s="8" t="s">
        <v>85</v>
      </c>
      <c r="B19" s="8" t="s">
        <v>86</v>
      </c>
      <c r="C19" s="8" t="s">
        <v>87</v>
      </c>
      <c r="D19" s="9">
        <v>17</v>
      </c>
      <c r="E19" s="11"/>
      <c r="F19" s="11"/>
      <c r="G19" s="11"/>
      <c r="H19" s="11"/>
      <c r="I19" s="11"/>
      <c r="J19" s="11"/>
      <c r="K19" s="11"/>
      <c r="L19" s="11"/>
      <c r="M19" s="8"/>
      <c r="N19" s="2"/>
      <c r="O19" s="2"/>
      <c r="P19" s="2"/>
      <c r="Q19" s="2"/>
      <c r="R19" s="2"/>
      <c r="S19" s="2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2"/>
      <c r="AS19" s="2"/>
      <c r="AT19" s="3"/>
      <c r="AU19" s="2"/>
      <c r="AV19" s="3"/>
    </row>
    <row r="20" spans="1:48" ht="30" customHeight="1" x14ac:dyDescent="0.3">
      <c r="A20" s="8" t="s">
        <v>88</v>
      </c>
      <c r="B20" s="8" t="s">
        <v>89</v>
      </c>
      <c r="C20" s="8" t="s">
        <v>90</v>
      </c>
      <c r="D20" s="9">
        <v>1</v>
      </c>
      <c r="E20" s="11"/>
      <c r="F20" s="11"/>
      <c r="G20" s="11"/>
      <c r="H20" s="11"/>
      <c r="I20" s="11"/>
      <c r="J20" s="11"/>
      <c r="K20" s="11"/>
      <c r="L20" s="11"/>
      <c r="M20" s="8"/>
      <c r="N20" s="2"/>
      <c r="O20" s="2"/>
      <c r="P20" s="2"/>
      <c r="Q20" s="2"/>
      <c r="R20" s="2"/>
      <c r="S20" s="2"/>
      <c r="T20" s="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2"/>
      <c r="AS20" s="2"/>
      <c r="AT20" s="3"/>
      <c r="AU20" s="2"/>
      <c r="AV20" s="3"/>
    </row>
    <row r="21" spans="1:48" ht="30" customHeight="1" x14ac:dyDescent="0.3">
      <c r="A21" s="8" t="s">
        <v>91</v>
      </c>
      <c r="B21" s="8" t="s">
        <v>92</v>
      </c>
      <c r="C21" s="8" t="s">
        <v>83</v>
      </c>
      <c r="D21" s="9">
        <v>1</v>
      </c>
      <c r="E21" s="11"/>
      <c r="F21" s="11"/>
      <c r="G21" s="11"/>
      <c r="H21" s="11"/>
      <c r="I21" s="11"/>
      <c r="J21" s="11"/>
      <c r="K21" s="11"/>
      <c r="L21" s="11"/>
      <c r="M21" s="8"/>
      <c r="N21" s="2"/>
      <c r="O21" s="2"/>
      <c r="P21" s="2"/>
      <c r="Q21" s="2"/>
      <c r="R21" s="2"/>
      <c r="S21" s="2"/>
      <c r="T21" s="2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2"/>
      <c r="AS21" s="2"/>
      <c r="AT21" s="3"/>
      <c r="AU21" s="2"/>
      <c r="AV21" s="3"/>
    </row>
    <row r="22" spans="1:48" ht="30" customHeight="1" x14ac:dyDescent="0.3">
      <c r="A22" s="8" t="s">
        <v>93</v>
      </c>
      <c r="B22" s="8" t="s">
        <v>92</v>
      </c>
      <c r="C22" s="8" t="s">
        <v>83</v>
      </c>
      <c r="D22" s="9">
        <v>1</v>
      </c>
      <c r="E22" s="11"/>
      <c r="F22" s="11"/>
      <c r="G22" s="11"/>
      <c r="H22" s="11"/>
      <c r="I22" s="11"/>
      <c r="J22" s="11"/>
      <c r="K22" s="11"/>
      <c r="L22" s="11"/>
      <c r="M22" s="8"/>
      <c r="N22" s="2"/>
      <c r="O22" s="2"/>
      <c r="P22" s="2"/>
      <c r="Q22" s="2"/>
      <c r="R22" s="2"/>
      <c r="S22" s="2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2"/>
      <c r="AS22" s="2"/>
      <c r="AT22" s="3"/>
      <c r="AU22" s="2"/>
      <c r="AV22" s="3"/>
    </row>
    <row r="23" spans="1:48" ht="30" customHeight="1" x14ac:dyDescent="0.3">
      <c r="A23" s="8" t="s">
        <v>94</v>
      </c>
      <c r="B23" s="8" t="s">
        <v>95</v>
      </c>
      <c r="C23" s="8" t="s">
        <v>96</v>
      </c>
      <c r="D23" s="9">
        <v>17</v>
      </c>
      <c r="E23" s="11"/>
      <c r="F23" s="11"/>
      <c r="G23" s="11"/>
      <c r="H23" s="11"/>
      <c r="I23" s="11"/>
      <c r="J23" s="11"/>
      <c r="K23" s="11"/>
      <c r="L23" s="11"/>
      <c r="M23" s="8"/>
      <c r="N23" s="2"/>
      <c r="O23" s="2"/>
      <c r="P23" s="2"/>
      <c r="Q23" s="2"/>
      <c r="R23" s="2"/>
      <c r="S23" s="2"/>
      <c r="T23" s="2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2"/>
      <c r="AS23" s="2"/>
      <c r="AT23" s="3"/>
      <c r="AU23" s="2"/>
      <c r="AV23" s="3"/>
    </row>
    <row r="24" spans="1:48" ht="30" customHeight="1" x14ac:dyDescent="0.3">
      <c r="A24" s="8" t="s">
        <v>97</v>
      </c>
      <c r="B24" s="8" t="s">
        <v>98</v>
      </c>
      <c r="C24" s="8" t="s">
        <v>99</v>
      </c>
      <c r="D24" s="9">
        <v>1</v>
      </c>
      <c r="E24" s="11"/>
      <c r="F24" s="11"/>
      <c r="G24" s="11"/>
      <c r="H24" s="11"/>
      <c r="I24" s="11"/>
      <c r="J24" s="11"/>
      <c r="K24" s="11"/>
      <c r="L24" s="11"/>
      <c r="M24" s="8"/>
      <c r="N24" s="2"/>
      <c r="O24" s="2"/>
      <c r="P24" s="2"/>
      <c r="Q24" s="2"/>
      <c r="R24" s="2"/>
      <c r="S24" s="2"/>
      <c r="T24" s="2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2"/>
      <c r="AS24" s="2"/>
      <c r="AT24" s="3"/>
      <c r="AU24" s="2"/>
      <c r="AV24" s="3"/>
    </row>
    <row r="25" spans="1:48" ht="30" customHeight="1" x14ac:dyDescent="0.3">
      <c r="A25" s="8" t="s">
        <v>100</v>
      </c>
      <c r="B25" s="8" t="s">
        <v>98</v>
      </c>
      <c r="C25" s="8" t="s">
        <v>99</v>
      </c>
      <c r="D25" s="9">
        <v>17</v>
      </c>
      <c r="E25" s="11"/>
      <c r="F25" s="11"/>
      <c r="G25" s="11"/>
      <c r="H25" s="11"/>
      <c r="I25" s="11"/>
      <c r="J25" s="11"/>
      <c r="K25" s="11"/>
      <c r="L25" s="11"/>
      <c r="M25" s="8"/>
      <c r="N25" s="2"/>
      <c r="O25" s="2"/>
      <c r="P25" s="2"/>
      <c r="Q25" s="2"/>
      <c r="R25" s="2"/>
      <c r="S25" s="2"/>
      <c r="T25" s="2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2"/>
      <c r="AS25" s="2"/>
      <c r="AT25" s="3"/>
      <c r="AU25" s="2"/>
      <c r="AV25" s="3"/>
    </row>
    <row r="26" spans="1:48" ht="30" customHeight="1" x14ac:dyDescent="0.3">
      <c r="A26" s="8" t="s">
        <v>101</v>
      </c>
      <c r="B26" s="8" t="s">
        <v>98</v>
      </c>
      <c r="C26" s="8" t="s">
        <v>99</v>
      </c>
      <c r="D26" s="9">
        <v>1</v>
      </c>
      <c r="E26" s="11"/>
      <c r="F26" s="11"/>
      <c r="G26" s="11"/>
      <c r="H26" s="11"/>
      <c r="I26" s="11"/>
      <c r="J26" s="11"/>
      <c r="K26" s="11"/>
      <c r="L26" s="11"/>
      <c r="M26" s="8"/>
      <c r="N26" s="2"/>
      <c r="O26" s="2"/>
      <c r="P26" s="2"/>
      <c r="Q26" s="2"/>
      <c r="R26" s="2"/>
      <c r="S26" s="2"/>
      <c r="T26" s="2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2"/>
      <c r="AS26" s="2"/>
      <c r="AT26" s="3"/>
      <c r="AU26" s="2"/>
      <c r="AV26" s="3"/>
    </row>
    <row r="27" spans="1:48" ht="30" customHeight="1" x14ac:dyDescent="0.3">
      <c r="A27" s="8" t="s">
        <v>102</v>
      </c>
      <c r="B27" s="8" t="s">
        <v>98</v>
      </c>
      <c r="C27" s="8" t="s">
        <v>99</v>
      </c>
      <c r="D27" s="9">
        <v>0.17849999999999999</v>
      </c>
      <c r="E27" s="11"/>
      <c r="F27" s="11"/>
      <c r="G27" s="11"/>
      <c r="H27" s="11"/>
      <c r="I27" s="11"/>
      <c r="J27" s="11"/>
      <c r="K27" s="11"/>
      <c r="L27" s="11"/>
      <c r="M27" s="8"/>
      <c r="N27" s="2"/>
      <c r="O27" s="2"/>
      <c r="P27" s="2"/>
      <c r="Q27" s="2"/>
      <c r="R27" s="2"/>
      <c r="S27" s="2"/>
      <c r="T27" s="2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2"/>
      <c r="AS27" s="2"/>
      <c r="AT27" s="3"/>
      <c r="AU27" s="2"/>
      <c r="AV27" s="3"/>
    </row>
    <row r="28" spans="1:48" ht="30" customHeight="1" x14ac:dyDescent="0.3">
      <c r="A28" s="8" t="s">
        <v>103</v>
      </c>
      <c r="B28" s="8" t="s">
        <v>104</v>
      </c>
      <c r="C28" s="8" t="s">
        <v>68</v>
      </c>
      <c r="D28" s="9">
        <v>1</v>
      </c>
      <c r="E28" s="11"/>
      <c r="F28" s="11"/>
      <c r="G28" s="11"/>
      <c r="H28" s="11"/>
      <c r="I28" s="11"/>
      <c r="J28" s="11"/>
      <c r="K28" s="11"/>
      <c r="L28" s="11"/>
      <c r="M28" s="8"/>
      <c r="N28" s="2"/>
      <c r="O28" s="2"/>
      <c r="P28" s="2"/>
      <c r="Q28" s="2"/>
      <c r="R28" s="2"/>
      <c r="S28" s="2"/>
      <c r="T28" s="2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2"/>
      <c r="AS28" s="2"/>
      <c r="AT28" s="3"/>
      <c r="AU28" s="2"/>
      <c r="AV28" s="3"/>
    </row>
    <row r="29" spans="1:48" ht="30" customHeight="1" x14ac:dyDescent="0.3">
      <c r="A29" s="8" t="s">
        <v>105</v>
      </c>
      <c r="B29" s="9"/>
      <c r="C29" s="9"/>
      <c r="D29" s="9"/>
      <c r="E29" s="9"/>
      <c r="F29" s="11"/>
      <c r="G29" s="9"/>
      <c r="H29" s="11"/>
      <c r="I29" s="9"/>
      <c r="J29" s="11"/>
      <c r="K29" s="9"/>
      <c r="L29" s="11"/>
      <c r="M29" s="9"/>
    </row>
    <row r="30" spans="1:48" ht="30" customHeight="1" x14ac:dyDescent="0.3">
      <c r="A30" s="8" t="s">
        <v>108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3"/>
      <c r="O30" s="3"/>
      <c r="P30" s="3"/>
      <c r="Q30" s="2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30" customHeight="1" x14ac:dyDescent="0.3">
      <c r="A31" s="8" t="s">
        <v>110</v>
      </c>
      <c r="B31" s="8" t="s">
        <v>111</v>
      </c>
      <c r="C31" s="8" t="s">
        <v>60</v>
      </c>
      <c r="D31" s="9">
        <v>287</v>
      </c>
      <c r="E31" s="11"/>
      <c r="F31" s="11"/>
      <c r="G31" s="11"/>
      <c r="H31" s="11"/>
      <c r="I31" s="11"/>
      <c r="J31" s="11"/>
      <c r="K31" s="11"/>
      <c r="L31" s="11"/>
      <c r="M31" s="8"/>
      <c r="N31" s="2"/>
      <c r="O31" s="2"/>
      <c r="P31" s="2"/>
      <c r="Q31" s="2"/>
      <c r="R31" s="2"/>
      <c r="S31" s="2"/>
      <c r="T31" s="2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"/>
      <c r="AS31" s="2"/>
      <c r="AT31" s="3"/>
      <c r="AU31" s="2"/>
      <c r="AV31" s="3"/>
    </row>
    <row r="32" spans="1:48" ht="30" customHeight="1" x14ac:dyDescent="0.3">
      <c r="A32" s="8" t="s">
        <v>110</v>
      </c>
      <c r="B32" s="8" t="s">
        <v>112</v>
      </c>
      <c r="C32" s="8" t="s">
        <v>60</v>
      </c>
      <c r="D32" s="9">
        <v>128</v>
      </c>
      <c r="E32" s="11"/>
      <c r="F32" s="11"/>
      <c r="G32" s="11"/>
      <c r="H32" s="11"/>
      <c r="I32" s="11"/>
      <c r="J32" s="11"/>
      <c r="K32" s="11"/>
      <c r="L32" s="11"/>
      <c r="M32" s="8"/>
      <c r="N32" s="2"/>
      <c r="O32" s="2"/>
      <c r="P32" s="2"/>
      <c r="Q32" s="2"/>
      <c r="R32" s="2"/>
      <c r="S32" s="2"/>
      <c r="T32" s="2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"/>
      <c r="AS32" s="2"/>
      <c r="AT32" s="3"/>
      <c r="AU32" s="2"/>
      <c r="AV32" s="3"/>
    </row>
    <row r="33" spans="1:48" ht="30" customHeight="1" x14ac:dyDescent="0.3">
      <c r="A33" s="8" t="s">
        <v>110</v>
      </c>
      <c r="B33" s="8" t="s">
        <v>113</v>
      </c>
      <c r="C33" s="8" t="s">
        <v>60</v>
      </c>
      <c r="D33" s="9">
        <v>28</v>
      </c>
      <c r="E33" s="11"/>
      <c r="F33" s="11"/>
      <c r="G33" s="11"/>
      <c r="H33" s="11"/>
      <c r="I33" s="11"/>
      <c r="J33" s="11"/>
      <c r="K33" s="11"/>
      <c r="L33" s="11"/>
      <c r="M33" s="8"/>
      <c r="N33" s="2"/>
      <c r="O33" s="2"/>
      <c r="P33" s="2"/>
      <c r="Q33" s="2"/>
      <c r="R33" s="2"/>
      <c r="S33" s="2"/>
      <c r="T33" s="2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2"/>
      <c r="AS33" s="2"/>
      <c r="AT33" s="3"/>
      <c r="AU33" s="2"/>
      <c r="AV33" s="3"/>
    </row>
    <row r="34" spans="1:48" ht="30" customHeight="1" x14ac:dyDescent="0.3">
      <c r="A34" s="8" t="s">
        <v>66</v>
      </c>
      <c r="B34" s="8" t="s">
        <v>114</v>
      </c>
      <c r="C34" s="8" t="s">
        <v>68</v>
      </c>
      <c r="D34" s="9">
        <v>1</v>
      </c>
      <c r="E34" s="11"/>
      <c r="F34" s="11"/>
      <c r="G34" s="11"/>
      <c r="H34" s="11"/>
      <c r="I34" s="11"/>
      <c r="J34" s="11"/>
      <c r="K34" s="11"/>
      <c r="L34" s="11"/>
      <c r="M34" s="8"/>
      <c r="N34" s="2"/>
      <c r="O34" s="2"/>
      <c r="P34" s="2"/>
      <c r="Q34" s="2"/>
      <c r="R34" s="2"/>
      <c r="S34" s="2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2"/>
      <c r="AS34" s="2"/>
      <c r="AT34" s="3"/>
      <c r="AU34" s="2"/>
      <c r="AV34" s="3"/>
    </row>
    <row r="35" spans="1:48" ht="30" customHeight="1" x14ac:dyDescent="0.3">
      <c r="A35" s="8" t="s">
        <v>72</v>
      </c>
      <c r="B35" s="8" t="s">
        <v>115</v>
      </c>
      <c r="C35" s="8" t="s">
        <v>60</v>
      </c>
      <c r="D35" s="9">
        <v>798</v>
      </c>
      <c r="E35" s="11"/>
      <c r="F35" s="11"/>
      <c r="G35" s="11"/>
      <c r="H35" s="11"/>
      <c r="I35" s="11"/>
      <c r="J35" s="11"/>
      <c r="K35" s="11"/>
      <c r="L35" s="11"/>
      <c r="M35" s="8"/>
      <c r="N35" s="2"/>
      <c r="O35" s="2"/>
      <c r="P35" s="2"/>
      <c r="Q35" s="2"/>
      <c r="R35" s="2"/>
      <c r="S35" s="2"/>
      <c r="T35" s="2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2"/>
      <c r="AS35" s="2"/>
      <c r="AT35" s="3"/>
      <c r="AU35" s="2"/>
      <c r="AV35" s="3"/>
    </row>
    <row r="36" spans="1:48" ht="30" customHeight="1" x14ac:dyDescent="0.3">
      <c r="A36" s="8" t="s">
        <v>74</v>
      </c>
      <c r="B36" s="8" t="s">
        <v>116</v>
      </c>
      <c r="C36" s="8" t="s">
        <v>60</v>
      </c>
      <c r="D36" s="9">
        <v>190</v>
      </c>
      <c r="E36" s="11"/>
      <c r="F36" s="11"/>
      <c r="G36" s="11"/>
      <c r="H36" s="11"/>
      <c r="I36" s="11"/>
      <c r="J36" s="11"/>
      <c r="K36" s="11"/>
      <c r="L36" s="11"/>
      <c r="M36" s="8"/>
      <c r="N36" s="2"/>
      <c r="O36" s="2"/>
      <c r="P36" s="2"/>
      <c r="Q36" s="2"/>
      <c r="R36" s="2"/>
      <c r="S36" s="2"/>
      <c r="T36" s="2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2"/>
      <c r="AS36" s="2"/>
      <c r="AT36" s="3"/>
      <c r="AU36" s="2"/>
      <c r="AV36" s="3"/>
    </row>
    <row r="37" spans="1:48" ht="30" customHeight="1" x14ac:dyDescent="0.3">
      <c r="A37" s="8" t="s">
        <v>76</v>
      </c>
      <c r="B37" s="8" t="s">
        <v>77</v>
      </c>
      <c r="C37" s="8" t="s">
        <v>68</v>
      </c>
      <c r="D37" s="9">
        <v>1</v>
      </c>
      <c r="E37" s="11"/>
      <c r="F37" s="11"/>
      <c r="G37" s="11"/>
      <c r="H37" s="11"/>
      <c r="I37" s="11"/>
      <c r="J37" s="11"/>
      <c r="K37" s="11"/>
      <c r="L37" s="11"/>
      <c r="M37" s="8"/>
      <c r="N37" s="2"/>
      <c r="O37" s="2"/>
      <c r="P37" s="2"/>
      <c r="Q37" s="2"/>
      <c r="R37" s="2"/>
      <c r="S37" s="2"/>
      <c r="T37" s="2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2"/>
      <c r="AS37" s="2"/>
      <c r="AT37" s="3"/>
      <c r="AU37" s="2"/>
      <c r="AV37" s="3"/>
    </row>
    <row r="38" spans="1:48" ht="30" customHeight="1" x14ac:dyDescent="0.3">
      <c r="A38" s="8" t="s">
        <v>117</v>
      </c>
      <c r="B38" s="8" t="s">
        <v>118</v>
      </c>
      <c r="C38" s="8" t="s">
        <v>80</v>
      </c>
      <c r="D38" s="9">
        <v>2</v>
      </c>
      <c r="E38" s="11"/>
      <c r="F38" s="11"/>
      <c r="G38" s="11"/>
      <c r="H38" s="11"/>
      <c r="I38" s="11"/>
      <c r="J38" s="11"/>
      <c r="K38" s="11"/>
      <c r="L38" s="11"/>
      <c r="M38" s="8"/>
      <c r="N38" s="2"/>
      <c r="O38" s="2"/>
      <c r="P38" s="2"/>
      <c r="Q38" s="2"/>
      <c r="R38" s="2"/>
      <c r="S38" s="2"/>
      <c r="T38" s="2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2"/>
      <c r="AS38" s="2"/>
      <c r="AT38" s="3"/>
      <c r="AU38" s="2"/>
      <c r="AV38" s="3"/>
    </row>
    <row r="39" spans="1:48" ht="30" customHeight="1" x14ac:dyDescent="0.3">
      <c r="A39" s="8" t="s">
        <v>117</v>
      </c>
      <c r="B39" s="8" t="s">
        <v>119</v>
      </c>
      <c r="C39" s="8" t="s">
        <v>80</v>
      </c>
      <c r="D39" s="9">
        <v>2</v>
      </c>
      <c r="E39" s="11"/>
      <c r="F39" s="11"/>
      <c r="G39" s="11"/>
      <c r="H39" s="11"/>
      <c r="I39" s="11"/>
      <c r="J39" s="11"/>
      <c r="K39" s="11"/>
      <c r="L39" s="11"/>
      <c r="M39" s="8"/>
      <c r="N39" s="2"/>
      <c r="O39" s="2"/>
      <c r="P39" s="2"/>
      <c r="Q39" s="2"/>
      <c r="R39" s="2"/>
      <c r="S39" s="2"/>
      <c r="T39" s="2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2"/>
      <c r="AS39" s="2"/>
      <c r="AT39" s="3"/>
      <c r="AU39" s="2"/>
      <c r="AV39" s="3"/>
    </row>
    <row r="40" spans="1:48" ht="30" customHeight="1" x14ac:dyDescent="0.3">
      <c r="A40" s="8" t="s">
        <v>117</v>
      </c>
      <c r="B40" s="8" t="s">
        <v>120</v>
      </c>
      <c r="C40" s="8" t="s">
        <v>80</v>
      </c>
      <c r="D40" s="9">
        <v>24</v>
      </c>
      <c r="E40" s="11"/>
      <c r="F40" s="11"/>
      <c r="G40" s="11"/>
      <c r="H40" s="11"/>
      <c r="I40" s="11"/>
      <c r="J40" s="11"/>
      <c r="K40" s="11"/>
      <c r="L40" s="11"/>
      <c r="M40" s="8"/>
      <c r="N40" s="2"/>
      <c r="O40" s="2"/>
      <c r="P40" s="2"/>
      <c r="Q40" s="2"/>
      <c r="R40" s="2"/>
      <c r="S40" s="2"/>
      <c r="T40" s="2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2"/>
      <c r="AS40" s="2"/>
      <c r="AT40" s="3"/>
      <c r="AU40" s="2"/>
      <c r="AV40" s="3"/>
    </row>
    <row r="41" spans="1:48" ht="30" customHeight="1" x14ac:dyDescent="0.3">
      <c r="A41" s="8" t="s">
        <v>121</v>
      </c>
      <c r="B41" s="8" t="s">
        <v>122</v>
      </c>
      <c r="C41" s="8" t="s">
        <v>80</v>
      </c>
      <c r="D41" s="9">
        <v>24</v>
      </c>
      <c r="E41" s="11"/>
      <c r="F41" s="11"/>
      <c r="G41" s="11"/>
      <c r="H41" s="11"/>
      <c r="I41" s="11"/>
      <c r="J41" s="11"/>
      <c r="K41" s="11"/>
      <c r="L41" s="11"/>
      <c r="M41" s="8"/>
      <c r="N41" s="2"/>
      <c r="O41" s="2"/>
      <c r="P41" s="2"/>
      <c r="Q41" s="2"/>
      <c r="R41" s="2"/>
      <c r="S41" s="2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2"/>
      <c r="AS41" s="2"/>
      <c r="AT41" s="3"/>
      <c r="AU41" s="2"/>
      <c r="AV41" s="3"/>
    </row>
    <row r="42" spans="1:48" ht="30" customHeight="1" x14ac:dyDescent="0.3">
      <c r="A42" s="8" t="s">
        <v>123</v>
      </c>
      <c r="B42" s="8" t="s">
        <v>124</v>
      </c>
      <c r="C42" s="8" t="s">
        <v>80</v>
      </c>
      <c r="D42" s="9">
        <v>11</v>
      </c>
      <c r="E42" s="11"/>
      <c r="F42" s="11"/>
      <c r="G42" s="11"/>
      <c r="H42" s="11"/>
      <c r="I42" s="11"/>
      <c r="J42" s="11"/>
      <c r="K42" s="11"/>
      <c r="L42" s="11"/>
      <c r="M42" s="8"/>
      <c r="N42" s="2"/>
      <c r="O42" s="2"/>
      <c r="P42" s="2"/>
      <c r="Q42" s="2"/>
      <c r="R42" s="2"/>
      <c r="S42" s="2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2"/>
      <c r="AS42" s="2"/>
      <c r="AT42" s="3"/>
      <c r="AU42" s="2"/>
      <c r="AV42" s="3"/>
    </row>
    <row r="43" spans="1:48" ht="30" customHeight="1" x14ac:dyDescent="0.3">
      <c r="A43" s="8" t="s">
        <v>125</v>
      </c>
      <c r="B43" s="8" t="s">
        <v>126</v>
      </c>
      <c r="C43" s="8" t="s">
        <v>80</v>
      </c>
      <c r="D43" s="9">
        <v>13</v>
      </c>
      <c r="E43" s="11"/>
      <c r="F43" s="11"/>
      <c r="G43" s="11"/>
      <c r="H43" s="11"/>
      <c r="I43" s="11"/>
      <c r="J43" s="11"/>
      <c r="K43" s="11"/>
      <c r="L43" s="11"/>
      <c r="M43" s="8"/>
      <c r="N43" s="2"/>
      <c r="O43" s="2"/>
      <c r="P43" s="2"/>
      <c r="Q43" s="2"/>
      <c r="R43" s="2"/>
      <c r="S43" s="2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2"/>
      <c r="AS43" s="2"/>
      <c r="AT43" s="3"/>
      <c r="AU43" s="2"/>
      <c r="AV43" s="3"/>
    </row>
    <row r="44" spans="1:48" ht="30" customHeight="1" x14ac:dyDescent="0.3">
      <c r="A44" s="8" t="s">
        <v>100</v>
      </c>
      <c r="B44" s="8" t="s">
        <v>98</v>
      </c>
      <c r="C44" s="8" t="s">
        <v>99</v>
      </c>
      <c r="D44" s="9">
        <v>20</v>
      </c>
      <c r="E44" s="11"/>
      <c r="F44" s="11"/>
      <c r="G44" s="11"/>
      <c r="H44" s="11"/>
      <c r="I44" s="11"/>
      <c r="J44" s="11"/>
      <c r="K44" s="11"/>
      <c r="L44" s="11"/>
      <c r="M44" s="8"/>
      <c r="N44" s="2"/>
      <c r="O44" s="2"/>
      <c r="P44" s="2"/>
      <c r="Q44" s="2"/>
      <c r="R44" s="2"/>
      <c r="S44" s="2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2"/>
      <c r="AS44" s="2"/>
      <c r="AT44" s="3"/>
      <c r="AU44" s="2"/>
      <c r="AV44" s="3"/>
    </row>
    <row r="45" spans="1:48" ht="30" customHeight="1" x14ac:dyDescent="0.3">
      <c r="A45" s="8" t="s">
        <v>101</v>
      </c>
      <c r="B45" s="8" t="s">
        <v>98</v>
      </c>
      <c r="C45" s="8" t="s">
        <v>99</v>
      </c>
      <c r="D45" s="9">
        <v>12</v>
      </c>
      <c r="E45" s="11"/>
      <c r="F45" s="11"/>
      <c r="G45" s="11"/>
      <c r="H45" s="11"/>
      <c r="I45" s="11"/>
      <c r="J45" s="11"/>
      <c r="K45" s="11"/>
      <c r="L45" s="11"/>
      <c r="M45" s="8"/>
      <c r="N45" s="2"/>
      <c r="O45" s="2"/>
      <c r="P45" s="2"/>
      <c r="Q45" s="2"/>
      <c r="R45" s="2"/>
      <c r="S45" s="2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2"/>
      <c r="AS45" s="2"/>
      <c r="AT45" s="3"/>
      <c r="AU45" s="2"/>
      <c r="AV45" s="3"/>
    </row>
    <row r="46" spans="1:48" ht="30" customHeight="1" x14ac:dyDescent="0.3">
      <c r="A46" s="8" t="s">
        <v>103</v>
      </c>
      <c r="B46" s="8" t="s">
        <v>104</v>
      </c>
      <c r="C46" s="8" t="s">
        <v>68</v>
      </c>
      <c r="D46" s="9">
        <v>1</v>
      </c>
      <c r="E46" s="11"/>
      <c r="F46" s="11"/>
      <c r="G46" s="11"/>
      <c r="H46" s="11"/>
      <c r="I46" s="11"/>
      <c r="J46" s="11"/>
      <c r="K46" s="11"/>
      <c r="L46" s="11"/>
      <c r="M46" s="8"/>
      <c r="N46" s="2"/>
      <c r="O46" s="2"/>
      <c r="P46" s="2"/>
      <c r="Q46" s="2"/>
      <c r="R46" s="2"/>
      <c r="S46" s="2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2"/>
      <c r="AS46" s="2"/>
      <c r="AT46" s="3"/>
      <c r="AU46" s="2"/>
      <c r="AV46" s="3"/>
    </row>
    <row r="47" spans="1:48" ht="30" customHeigh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48" ht="30" customHeight="1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48" ht="30" customHeigh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48" ht="30" customHeight="1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48" ht="30" customHeight="1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48" ht="30" customHeight="1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48" ht="30" customHeigh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48" ht="30" customHeight="1" x14ac:dyDescent="0.3">
      <c r="A54" s="8" t="s">
        <v>105</v>
      </c>
      <c r="B54" s="9"/>
      <c r="C54" s="9"/>
      <c r="D54" s="9"/>
      <c r="E54" s="9"/>
      <c r="F54" s="11"/>
      <c r="G54" s="9"/>
      <c r="H54" s="11"/>
      <c r="I54" s="9"/>
      <c r="J54" s="11"/>
      <c r="K54" s="9"/>
      <c r="L54" s="11"/>
      <c r="M54" s="9"/>
    </row>
    <row r="55" spans="1:48" ht="30" customHeight="1" x14ac:dyDescent="0.3">
      <c r="A55" s="8" t="s">
        <v>127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3"/>
      <c r="O55" s="3"/>
      <c r="P55" s="3"/>
      <c r="Q55" s="2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30" customHeight="1" x14ac:dyDescent="0.3">
      <c r="A56" s="8" t="s">
        <v>110</v>
      </c>
      <c r="B56" s="8" t="s">
        <v>111</v>
      </c>
      <c r="C56" s="8" t="s">
        <v>60</v>
      </c>
      <c r="D56" s="9">
        <v>221</v>
      </c>
      <c r="E56" s="11"/>
      <c r="F56" s="11"/>
      <c r="G56" s="11"/>
      <c r="H56" s="11"/>
      <c r="I56" s="11"/>
      <c r="J56" s="11"/>
      <c r="K56" s="11"/>
      <c r="L56" s="11"/>
      <c r="M56" s="8"/>
      <c r="N56" s="2"/>
      <c r="O56" s="2"/>
      <c r="P56" s="2"/>
      <c r="Q56" s="2"/>
      <c r="R56" s="2"/>
      <c r="S56" s="2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2"/>
      <c r="AS56" s="2"/>
      <c r="AT56" s="3"/>
      <c r="AU56" s="2"/>
      <c r="AV56" s="3"/>
    </row>
    <row r="57" spans="1:48" ht="30" customHeight="1" x14ac:dyDescent="0.3">
      <c r="A57" s="8" t="s">
        <v>110</v>
      </c>
      <c r="B57" s="8" t="s">
        <v>112</v>
      </c>
      <c r="C57" s="8" t="s">
        <v>60</v>
      </c>
      <c r="D57" s="9">
        <v>123</v>
      </c>
      <c r="E57" s="11"/>
      <c r="F57" s="11"/>
      <c r="G57" s="11"/>
      <c r="H57" s="11"/>
      <c r="I57" s="11"/>
      <c r="J57" s="11"/>
      <c r="K57" s="11"/>
      <c r="L57" s="11"/>
      <c r="M57" s="8"/>
      <c r="N57" s="2"/>
      <c r="O57" s="2"/>
      <c r="P57" s="2"/>
      <c r="Q57" s="2"/>
      <c r="R57" s="2"/>
      <c r="S57" s="2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2"/>
      <c r="AS57" s="2"/>
      <c r="AT57" s="3"/>
      <c r="AU57" s="2"/>
      <c r="AV57" s="3"/>
    </row>
    <row r="58" spans="1:48" ht="30" customHeight="1" x14ac:dyDescent="0.3">
      <c r="A58" s="8" t="s">
        <v>66</v>
      </c>
      <c r="B58" s="8" t="s">
        <v>114</v>
      </c>
      <c r="C58" s="8" t="s">
        <v>68</v>
      </c>
      <c r="D58" s="9">
        <v>1</v>
      </c>
      <c r="E58" s="11"/>
      <c r="F58" s="11"/>
      <c r="G58" s="11"/>
      <c r="H58" s="11"/>
      <c r="I58" s="11"/>
      <c r="J58" s="11"/>
      <c r="K58" s="11"/>
      <c r="L58" s="11"/>
      <c r="M58" s="8"/>
      <c r="N58" s="2"/>
      <c r="O58" s="2"/>
      <c r="P58" s="2"/>
      <c r="Q58" s="2"/>
      <c r="R58" s="2"/>
      <c r="S58" s="2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2"/>
      <c r="AS58" s="2"/>
      <c r="AT58" s="3"/>
      <c r="AU58" s="2"/>
      <c r="AV58" s="3"/>
    </row>
    <row r="59" spans="1:48" ht="30" customHeight="1" x14ac:dyDescent="0.3">
      <c r="A59" s="8" t="s">
        <v>72</v>
      </c>
      <c r="B59" s="8" t="s">
        <v>115</v>
      </c>
      <c r="C59" s="8" t="s">
        <v>60</v>
      </c>
      <c r="D59" s="9">
        <v>577</v>
      </c>
      <c r="E59" s="11"/>
      <c r="F59" s="11"/>
      <c r="G59" s="11"/>
      <c r="H59" s="11"/>
      <c r="I59" s="11"/>
      <c r="J59" s="11"/>
      <c r="K59" s="11"/>
      <c r="L59" s="11"/>
      <c r="M59" s="8"/>
      <c r="N59" s="2"/>
      <c r="O59" s="2"/>
      <c r="P59" s="2"/>
      <c r="Q59" s="2"/>
      <c r="R59" s="2"/>
      <c r="S59" s="2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2"/>
      <c r="AS59" s="2"/>
      <c r="AT59" s="3"/>
      <c r="AU59" s="2"/>
      <c r="AV59" s="3"/>
    </row>
    <row r="60" spans="1:48" ht="30" customHeight="1" x14ac:dyDescent="0.3">
      <c r="A60" s="8" t="s">
        <v>74</v>
      </c>
      <c r="B60" s="8" t="s">
        <v>116</v>
      </c>
      <c r="C60" s="8" t="s">
        <v>60</v>
      </c>
      <c r="D60" s="9">
        <v>166</v>
      </c>
      <c r="E60" s="11"/>
      <c r="F60" s="11"/>
      <c r="G60" s="11"/>
      <c r="H60" s="11"/>
      <c r="I60" s="11"/>
      <c r="J60" s="11"/>
      <c r="K60" s="11"/>
      <c r="L60" s="11"/>
      <c r="M60" s="8"/>
      <c r="N60" s="2"/>
      <c r="O60" s="2"/>
      <c r="P60" s="2"/>
      <c r="Q60" s="2"/>
      <c r="R60" s="2"/>
      <c r="S60" s="2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2"/>
      <c r="AS60" s="2"/>
      <c r="AT60" s="3"/>
      <c r="AU60" s="2"/>
      <c r="AV60" s="3"/>
    </row>
    <row r="61" spans="1:48" ht="30" customHeight="1" x14ac:dyDescent="0.3">
      <c r="A61" s="8" t="s">
        <v>76</v>
      </c>
      <c r="B61" s="8" t="s">
        <v>77</v>
      </c>
      <c r="C61" s="8" t="s">
        <v>68</v>
      </c>
      <c r="D61" s="9">
        <v>1</v>
      </c>
      <c r="E61" s="11"/>
      <c r="F61" s="11"/>
      <c r="G61" s="11"/>
      <c r="H61" s="11"/>
      <c r="I61" s="11"/>
      <c r="J61" s="11"/>
      <c r="K61" s="11"/>
      <c r="L61" s="11"/>
      <c r="M61" s="8"/>
      <c r="N61" s="2"/>
      <c r="O61" s="2"/>
      <c r="P61" s="2"/>
      <c r="Q61" s="2"/>
      <c r="R61" s="2"/>
      <c r="S61" s="2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2"/>
      <c r="AS61" s="2"/>
      <c r="AT61" s="3"/>
      <c r="AU61" s="2"/>
      <c r="AV61" s="3"/>
    </row>
    <row r="62" spans="1:48" ht="30" customHeight="1" x14ac:dyDescent="0.3">
      <c r="A62" s="8" t="s">
        <v>117</v>
      </c>
      <c r="B62" s="8" t="s">
        <v>118</v>
      </c>
      <c r="C62" s="8" t="s">
        <v>80</v>
      </c>
      <c r="D62" s="9">
        <v>1</v>
      </c>
      <c r="E62" s="11"/>
      <c r="F62" s="11"/>
      <c r="G62" s="11"/>
      <c r="H62" s="11"/>
      <c r="I62" s="11"/>
      <c r="J62" s="11"/>
      <c r="K62" s="11"/>
      <c r="L62" s="11"/>
      <c r="M62" s="8"/>
      <c r="N62" s="2"/>
      <c r="O62" s="2"/>
      <c r="P62" s="2"/>
      <c r="Q62" s="2"/>
      <c r="R62" s="2"/>
      <c r="S62" s="2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2"/>
      <c r="AS62" s="2"/>
      <c r="AT62" s="3"/>
      <c r="AU62" s="2"/>
      <c r="AV62" s="3"/>
    </row>
    <row r="63" spans="1:48" ht="30" customHeight="1" x14ac:dyDescent="0.3">
      <c r="A63" s="8" t="s">
        <v>117</v>
      </c>
      <c r="B63" s="8" t="s">
        <v>119</v>
      </c>
      <c r="C63" s="8" t="s">
        <v>80</v>
      </c>
      <c r="D63" s="9">
        <v>1</v>
      </c>
      <c r="E63" s="11"/>
      <c r="F63" s="11"/>
      <c r="G63" s="11"/>
      <c r="H63" s="11"/>
      <c r="I63" s="11"/>
      <c r="J63" s="11"/>
      <c r="K63" s="11"/>
      <c r="L63" s="11"/>
      <c r="M63" s="8"/>
      <c r="N63" s="2"/>
      <c r="O63" s="2"/>
      <c r="P63" s="2"/>
      <c r="Q63" s="2"/>
      <c r="R63" s="2"/>
      <c r="S63" s="2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2"/>
      <c r="AS63" s="2"/>
      <c r="AT63" s="3"/>
      <c r="AU63" s="2"/>
      <c r="AV63" s="3"/>
    </row>
    <row r="64" spans="1:48" ht="30" customHeight="1" x14ac:dyDescent="0.3">
      <c r="A64" s="8" t="s">
        <v>117</v>
      </c>
      <c r="B64" s="8" t="s">
        <v>120</v>
      </c>
      <c r="C64" s="8" t="s">
        <v>80</v>
      </c>
      <c r="D64" s="9">
        <v>20</v>
      </c>
      <c r="E64" s="11"/>
      <c r="F64" s="11"/>
      <c r="G64" s="11"/>
      <c r="H64" s="11"/>
      <c r="I64" s="11"/>
      <c r="J64" s="11"/>
      <c r="K64" s="11"/>
      <c r="L64" s="11"/>
      <c r="M64" s="8"/>
      <c r="N64" s="2"/>
      <c r="O64" s="2"/>
      <c r="P64" s="2"/>
      <c r="Q64" s="2"/>
      <c r="R64" s="2"/>
      <c r="S64" s="2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2"/>
      <c r="AS64" s="2"/>
      <c r="AT64" s="3"/>
      <c r="AU64" s="2"/>
      <c r="AV64" s="3"/>
    </row>
    <row r="65" spans="1:48" ht="30" customHeight="1" x14ac:dyDescent="0.3">
      <c r="A65" s="8" t="s">
        <v>121</v>
      </c>
      <c r="B65" s="8" t="s">
        <v>122</v>
      </c>
      <c r="C65" s="8" t="s">
        <v>80</v>
      </c>
      <c r="D65" s="9">
        <v>20</v>
      </c>
      <c r="E65" s="11"/>
      <c r="F65" s="11"/>
      <c r="G65" s="11"/>
      <c r="H65" s="11"/>
      <c r="I65" s="11"/>
      <c r="J65" s="11"/>
      <c r="K65" s="11"/>
      <c r="L65" s="11"/>
      <c r="M65" s="8"/>
      <c r="N65" s="2"/>
      <c r="O65" s="2"/>
      <c r="P65" s="2"/>
      <c r="Q65" s="2"/>
      <c r="R65" s="2"/>
      <c r="S65" s="2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2"/>
      <c r="AS65" s="2"/>
      <c r="AT65" s="3"/>
      <c r="AU65" s="2"/>
      <c r="AV65" s="3"/>
    </row>
    <row r="66" spans="1:48" ht="30" customHeight="1" x14ac:dyDescent="0.3">
      <c r="A66" s="8" t="s">
        <v>123</v>
      </c>
      <c r="B66" s="8" t="s">
        <v>124</v>
      </c>
      <c r="C66" s="8" t="s">
        <v>80</v>
      </c>
      <c r="D66" s="9">
        <v>10</v>
      </c>
      <c r="E66" s="11"/>
      <c r="F66" s="11"/>
      <c r="G66" s="11"/>
      <c r="H66" s="11"/>
      <c r="I66" s="11"/>
      <c r="J66" s="11"/>
      <c r="K66" s="11"/>
      <c r="L66" s="11"/>
      <c r="M66" s="8"/>
      <c r="N66" s="2"/>
      <c r="O66" s="2"/>
      <c r="P66" s="2"/>
      <c r="Q66" s="2"/>
      <c r="R66" s="2"/>
      <c r="S66" s="2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2"/>
      <c r="AS66" s="2"/>
      <c r="AT66" s="3"/>
      <c r="AU66" s="2"/>
      <c r="AV66" s="3"/>
    </row>
    <row r="67" spans="1:48" ht="30" customHeight="1" x14ac:dyDescent="0.3">
      <c r="A67" s="8" t="s">
        <v>125</v>
      </c>
      <c r="B67" s="8" t="s">
        <v>126</v>
      </c>
      <c r="C67" s="8" t="s">
        <v>80</v>
      </c>
      <c r="D67" s="9">
        <v>10</v>
      </c>
      <c r="E67" s="11"/>
      <c r="F67" s="11"/>
      <c r="G67" s="11"/>
      <c r="H67" s="11"/>
      <c r="I67" s="11"/>
      <c r="J67" s="11"/>
      <c r="K67" s="11"/>
      <c r="L67" s="11"/>
      <c r="M67" s="8"/>
      <c r="N67" s="2"/>
      <c r="O67" s="2"/>
      <c r="P67" s="2"/>
      <c r="Q67" s="2"/>
      <c r="R67" s="2"/>
      <c r="S67" s="2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2"/>
      <c r="AS67" s="2"/>
      <c r="AT67" s="3"/>
      <c r="AU67" s="2"/>
      <c r="AV67" s="3"/>
    </row>
    <row r="68" spans="1:48" ht="30" customHeight="1" x14ac:dyDescent="0.3">
      <c r="A68" s="8" t="s">
        <v>100</v>
      </c>
      <c r="B68" s="8" t="s">
        <v>98</v>
      </c>
      <c r="C68" s="8" t="s">
        <v>99</v>
      </c>
      <c r="D68" s="9">
        <v>15</v>
      </c>
      <c r="E68" s="11"/>
      <c r="F68" s="11"/>
      <c r="G68" s="11"/>
      <c r="H68" s="11"/>
      <c r="I68" s="11"/>
      <c r="J68" s="11"/>
      <c r="K68" s="11"/>
      <c r="L68" s="11"/>
      <c r="M68" s="8"/>
      <c r="N68" s="2"/>
      <c r="O68" s="2"/>
      <c r="P68" s="2"/>
      <c r="Q68" s="2"/>
      <c r="R68" s="2"/>
      <c r="S68" s="2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2"/>
      <c r="AS68" s="2"/>
      <c r="AT68" s="3"/>
      <c r="AU68" s="2"/>
      <c r="AV68" s="3"/>
    </row>
    <row r="69" spans="1:48" ht="30" customHeight="1" x14ac:dyDescent="0.3">
      <c r="A69" s="8" t="s">
        <v>101</v>
      </c>
      <c r="B69" s="8" t="s">
        <v>98</v>
      </c>
      <c r="C69" s="8" t="s">
        <v>99</v>
      </c>
      <c r="D69" s="9">
        <v>9</v>
      </c>
      <c r="E69" s="11"/>
      <c r="F69" s="11"/>
      <c r="G69" s="11"/>
      <c r="H69" s="11"/>
      <c r="I69" s="11"/>
      <c r="J69" s="11"/>
      <c r="K69" s="11"/>
      <c r="L69" s="11"/>
      <c r="M69" s="8"/>
      <c r="N69" s="2"/>
      <c r="O69" s="2"/>
      <c r="P69" s="2"/>
      <c r="Q69" s="2"/>
      <c r="R69" s="2"/>
      <c r="S69" s="2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2"/>
      <c r="AS69" s="2"/>
      <c r="AT69" s="3"/>
      <c r="AU69" s="2"/>
      <c r="AV69" s="3"/>
    </row>
    <row r="70" spans="1:48" ht="30" customHeight="1" x14ac:dyDescent="0.3">
      <c r="A70" s="8" t="s">
        <v>103</v>
      </c>
      <c r="B70" s="8" t="s">
        <v>104</v>
      </c>
      <c r="C70" s="8" t="s">
        <v>68</v>
      </c>
      <c r="D70" s="9">
        <v>1</v>
      </c>
      <c r="E70" s="11"/>
      <c r="F70" s="11"/>
      <c r="G70" s="11"/>
      <c r="H70" s="11"/>
      <c r="I70" s="11"/>
      <c r="J70" s="11"/>
      <c r="K70" s="11"/>
      <c r="L70" s="11"/>
      <c r="M70" s="8"/>
      <c r="N70" s="2"/>
      <c r="O70" s="2"/>
      <c r="P70" s="2"/>
      <c r="Q70" s="2"/>
      <c r="R70" s="2"/>
      <c r="S70" s="2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2"/>
      <c r="AS70" s="2"/>
      <c r="AT70" s="3"/>
      <c r="AU70" s="2"/>
      <c r="AV70" s="3"/>
    </row>
    <row r="71" spans="1:48" ht="30" customHeigh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48" ht="30" customHeight="1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48" ht="30" customHeigh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48" ht="30" customHeight="1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48" ht="30" customHeigh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48" ht="30" customHeight="1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48" ht="30" customHeigh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48" ht="30" customHeight="1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48" ht="30" customHeight="1" x14ac:dyDescent="0.3">
      <c r="A79" s="8" t="s">
        <v>105</v>
      </c>
      <c r="B79" s="9"/>
      <c r="C79" s="9"/>
      <c r="D79" s="9"/>
      <c r="E79" s="9"/>
      <c r="F79" s="11"/>
      <c r="G79" s="9"/>
      <c r="H79" s="11"/>
      <c r="I79" s="9"/>
      <c r="J79" s="11"/>
      <c r="K79" s="9"/>
      <c r="L79" s="11"/>
      <c r="M79" s="9"/>
    </row>
    <row r="80" spans="1:48" ht="30" customHeight="1" x14ac:dyDescent="0.3">
      <c r="A80" s="8" t="s">
        <v>131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3"/>
      <c r="O80" s="3"/>
      <c r="P80" s="3"/>
      <c r="Q80" s="2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ht="30" customHeight="1" x14ac:dyDescent="0.3">
      <c r="A81" s="8" t="s">
        <v>58</v>
      </c>
      <c r="B81" s="8" t="s">
        <v>63</v>
      </c>
      <c r="C81" s="8" t="s">
        <v>60</v>
      </c>
      <c r="D81" s="9">
        <v>7</v>
      </c>
      <c r="E81" s="11"/>
      <c r="F81" s="11"/>
      <c r="G81" s="11"/>
      <c r="H81" s="11"/>
      <c r="I81" s="11"/>
      <c r="J81" s="11"/>
      <c r="K81" s="11"/>
      <c r="L81" s="11"/>
      <c r="M81" s="8"/>
      <c r="N81" s="2"/>
      <c r="O81" s="2"/>
      <c r="P81" s="2"/>
      <c r="Q81" s="2"/>
      <c r="R81" s="2"/>
      <c r="S81" s="2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2"/>
      <c r="AS81" s="2"/>
      <c r="AT81" s="3"/>
      <c r="AU81" s="2"/>
      <c r="AV81" s="3"/>
    </row>
    <row r="82" spans="1:48" ht="30" customHeight="1" x14ac:dyDescent="0.3">
      <c r="A82" s="8" t="s">
        <v>58</v>
      </c>
      <c r="B82" s="8" t="s">
        <v>133</v>
      </c>
      <c r="C82" s="8" t="s">
        <v>60</v>
      </c>
      <c r="D82" s="9">
        <v>28</v>
      </c>
      <c r="E82" s="11"/>
      <c r="F82" s="11"/>
      <c r="G82" s="11"/>
      <c r="H82" s="11"/>
      <c r="I82" s="11"/>
      <c r="J82" s="11"/>
      <c r="K82" s="11"/>
      <c r="L82" s="11"/>
      <c r="M82" s="8"/>
      <c r="N82" s="2"/>
      <c r="O82" s="2"/>
      <c r="P82" s="2"/>
      <c r="Q82" s="2"/>
      <c r="R82" s="2"/>
      <c r="S82" s="2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2"/>
      <c r="AS82" s="2"/>
      <c r="AT82" s="3"/>
      <c r="AU82" s="2"/>
      <c r="AV82" s="3"/>
    </row>
    <row r="83" spans="1:48" ht="30" customHeight="1" x14ac:dyDescent="0.3">
      <c r="A83" s="8" t="s">
        <v>110</v>
      </c>
      <c r="B83" s="8" t="s">
        <v>111</v>
      </c>
      <c r="C83" s="8" t="s">
        <v>60</v>
      </c>
      <c r="D83" s="9">
        <v>155</v>
      </c>
      <c r="E83" s="11"/>
      <c r="F83" s="11"/>
      <c r="G83" s="11"/>
      <c r="H83" s="11"/>
      <c r="I83" s="11"/>
      <c r="J83" s="11"/>
      <c r="K83" s="11"/>
      <c r="L83" s="11"/>
      <c r="M83" s="8"/>
      <c r="N83" s="2"/>
      <c r="O83" s="2"/>
      <c r="P83" s="2"/>
      <c r="Q83" s="2"/>
      <c r="R83" s="2"/>
      <c r="S83" s="2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2"/>
      <c r="AS83" s="2"/>
      <c r="AT83" s="3"/>
      <c r="AU83" s="2"/>
      <c r="AV83" s="3"/>
    </row>
    <row r="84" spans="1:48" ht="30" customHeight="1" x14ac:dyDescent="0.3">
      <c r="A84" s="8" t="s">
        <v>66</v>
      </c>
      <c r="B84" s="8" t="s">
        <v>114</v>
      </c>
      <c r="C84" s="8" t="s">
        <v>68</v>
      </c>
      <c r="D84" s="9">
        <v>1</v>
      </c>
      <c r="E84" s="11"/>
      <c r="F84" s="11"/>
      <c r="G84" s="11"/>
      <c r="H84" s="11"/>
      <c r="I84" s="11"/>
      <c r="J84" s="11"/>
      <c r="K84" s="11"/>
      <c r="L84" s="11"/>
      <c r="M84" s="8"/>
      <c r="N84" s="2"/>
      <c r="O84" s="2"/>
      <c r="P84" s="2"/>
      <c r="Q84" s="2"/>
      <c r="R84" s="2"/>
      <c r="S84" s="2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2"/>
      <c r="AS84" s="2"/>
      <c r="AT84" s="3"/>
      <c r="AU84" s="2"/>
      <c r="AV84" s="3"/>
    </row>
    <row r="85" spans="1:48" ht="30" customHeight="1" x14ac:dyDescent="0.3">
      <c r="A85" s="8" t="s">
        <v>134</v>
      </c>
      <c r="B85" s="8" t="s">
        <v>135</v>
      </c>
      <c r="C85" s="8" t="s">
        <v>136</v>
      </c>
      <c r="D85" s="9">
        <v>11</v>
      </c>
      <c r="E85" s="11"/>
      <c r="F85" s="11"/>
      <c r="G85" s="11"/>
      <c r="H85" s="11"/>
      <c r="I85" s="11"/>
      <c r="J85" s="11"/>
      <c r="K85" s="11"/>
      <c r="L85" s="11"/>
      <c r="M85" s="8"/>
      <c r="N85" s="2"/>
      <c r="O85" s="2"/>
      <c r="P85" s="2"/>
      <c r="Q85" s="2"/>
      <c r="R85" s="2"/>
      <c r="S85" s="2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2"/>
      <c r="AS85" s="2"/>
      <c r="AT85" s="3"/>
      <c r="AU85" s="2"/>
      <c r="AV85" s="3"/>
    </row>
    <row r="86" spans="1:48" ht="30" customHeight="1" x14ac:dyDescent="0.3">
      <c r="A86" s="8" t="s">
        <v>66</v>
      </c>
      <c r="B86" s="8" t="s">
        <v>67</v>
      </c>
      <c r="C86" s="8" t="s">
        <v>68</v>
      </c>
      <c r="D86" s="9">
        <v>1</v>
      </c>
      <c r="E86" s="11"/>
      <c r="F86" s="11"/>
      <c r="G86" s="11"/>
      <c r="H86" s="11"/>
      <c r="I86" s="11"/>
      <c r="J86" s="11"/>
      <c r="K86" s="11"/>
      <c r="L86" s="11"/>
      <c r="M86" s="8"/>
      <c r="N86" s="2"/>
      <c r="O86" s="2"/>
      <c r="P86" s="2"/>
      <c r="Q86" s="2"/>
      <c r="R86" s="2"/>
      <c r="S86" s="2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2"/>
      <c r="AS86" s="2"/>
      <c r="AT86" s="3"/>
      <c r="AU86" s="2"/>
      <c r="AV86" s="3"/>
    </row>
    <row r="87" spans="1:48" ht="30" customHeight="1" x14ac:dyDescent="0.3">
      <c r="A87" s="8" t="s">
        <v>134</v>
      </c>
      <c r="B87" s="8" t="s">
        <v>137</v>
      </c>
      <c r="C87" s="8" t="s">
        <v>80</v>
      </c>
      <c r="D87" s="9">
        <v>20</v>
      </c>
      <c r="E87" s="11"/>
      <c r="F87" s="11"/>
      <c r="G87" s="11"/>
      <c r="H87" s="11"/>
      <c r="I87" s="11"/>
      <c r="J87" s="11"/>
      <c r="K87" s="11"/>
      <c r="L87" s="11"/>
      <c r="M87" s="8"/>
      <c r="N87" s="2"/>
      <c r="O87" s="2"/>
      <c r="P87" s="2"/>
      <c r="Q87" s="2"/>
      <c r="R87" s="2"/>
      <c r="S87" s="2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2"/>
      <c r="AS87" s="2"/>
      <c r="AT87" s="3"/>
      <c r="AU87" s="2"/>
      <c r="AV87" s="3"/>
    </row>
    <row r="88" spans="1:48" ht="30" customHeight="1" x14ac:dyDescent="0.3">
      <c r="A88" s="8" t="s">
        <v>138</v>
      </c>
      <c r="B88" s="8" t="s">
        <v>139</v>
      </c>
      <c r="C88" s="8" t="s">
        <v>60</v>
      </c>
      <c r="D88" s="9">
        <v>264</v>
      </c>
      <c r="E88" s="11"/>
      <c r="F88" s="11"/>
      <c r="G88" s="11"/>
      <c r="H88" s="11"/>
      <c r="I88" s="11"/>
      <c r="J88" s="11"/>
      <c r="K88" s="11"/>
      <c r="L88" s="11"/>
      <c r="M88" s="8"/>
      <c r="N88" s="2"/>
      <c r="O88" s="2"/>
      <c r="P88" s="2"/>
      <c r="Q88" s="2"/>
      <c r="R88" s="2"/>
      <c r="S88" s="2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2"/>
      <c r="AS88" s="2"/>
      <c r="AT88" s="3"/>
      <c r="AU88" s="2"/>
      <c r="AV88" s="3"/>
    </row>
    <row r="89" spans="1:48" ht="30" customHeight="1" x14ac:dyDescent="0.3">
      <c r="A89" s="8" t="s">
        <v>76</v>
      </c>
      <c r="B89" s="8" t="s">
        <v>140</v>
      </c>
      <c r="C89" s="8" t="s">
        <v>68</v>
      </c>
      <c r="D89" s="9">
        <v>1</v>
      </c>
      <c r="E89" s="11"/>
      <c r="F89" s="11"/>
      <c r="G89" s="11"/>
      <c r="H89" s="11"/>
      <c r="I89" s="11"/>
      <c r="J89" s="11"/>
      <c r="K89" s="11"/>
      <c r="L89" s="11"/>
      <c r="M89" s="8"/>
      <c r="N89" s="2"/>
      <c r="O89" s="2"/>
      <c r="P89" s="2"/>
      <c r="Q89" s="2"/>
      <c r="R89" s="2"/>
      <c r="S89" s="2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2"/>
      <c r="AS89" s="2"/>
      <c r="AT89" s="3"/>
      <c r="AU89" s="2"/>
      <c r="AV89" s="3"/>
    </row>
    <row r="90" spans="1:48" ht="30" customHeight="1" x14ac:dyDescent="0.3">
      <c r="A90" s="8" t="s">
        <v>69</v>
      </c>
      <c r="B90" s="8" t="s">
        <v>70</v>
      </c>
      <c r="C90" s="8" t="s">
        <v>60</v>
      </c>
      <c r="D90" s="9">
        <v>34</v>
      </c>
      <c r="E90" s="11"/>
      <c r="F90" s="11"/>
      <c r="G90" s="11"/>
      <c r="H90" s="11"/>
      <c r="I90" s="11"/>
      <c r="J90" s="11"/>
      <c r="K90" s="11"/>
      <c r="L90" s="11"/>
      <c r="M90" s="8"/>
      <c r="N90" s="2"/>
      <c r="O90" s="2"/>
      <c r="P90" s="2"/>
      <c r="Q90" s="2"/>
      <c r="R90" s="2"/>
      <c r="S90" s="2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2"/>
      <c r="AS90" s="2"/>
      <c r="AT90" s="3"/>
      <c r="AU90" s="2"/>
      <c r="AV90" s="3"/>
    </row>
    <row r="91" spans="1:48" ht="30" customHeight="1" x14ac:dyDescent="0.3">
      <c r="A91" s="8" t="s">
        <v>141</v>
      </c>
      <c r="B91" s="8" t="s">
        <v>142</v>
      </c>
      <c r="C91" s="8" t="s">
        <v>60</v>
      </c>
      <c r="D91" s="9">
        <v>6</v>
      </c>
      <c r="E91" s="11"/>
      <c r="F91" s="11"/>
      <c r="G91" s="11"/>
      <c r="H91" s="11"/>
      <c r="I91" s="11"/>
      <c r="J91" s="11"/>
      <c r="K91" s="11"/>
      <c r="L91" s="11"/>
      <c r="M91" s="8"/>
      <c r="N91" s="2"/>
      <c r="O91" s="2"/>
      <c r="P91" s="2"/>
      <c r="Q91" s="2"/>
      <c r="R91" s="2"/>
      <c r="S91" s="2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2"/>
      <c r="AS91" s="2"/>
      <c r="AT91" s="3"/>
      <c r="AU91" s="2"/>
      <c r="AV91" s="3"/>
    </row>
    <row r="92" spans="1:48" ht="30" customHeight="1" x14ac:dyDescent="0.3">
      <c r="A92" s="8" t="s">
        <v>141</v>
      </c>
      <c r="B92" s="8" t="s">
        <v>143</v>
      </c>
      <c r="C92" s="8" t="s">
        <v>60</v>
      </c>
      <c r="D92" s="9">
        <v>26</v>
      </c>
      <c r="E92" s="11"/>
      <c r="F92" s="11"/>
      <c r="G92" s="11"/>
      <c r="H92" s="11"/>
      <c r="I92" s="11"/>
      <c r="J92" s="11"/>
      <c r="K92" s="11"/>
      <c r="L92" s="11"/>
      <c r="M92" s="8"/>
      <c r="N92" s="2"/>
      <c r="O92" s="2"/>
      <c r="P92" s="2"/>
      <c r="Q92" s="2"/>
      <c r="R92" s="2"/>
      <c r="S92" s="2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2"/>
      <c r="AS92" s="2"/>
      <c r="AT92" s="3"/>
      <c r="AU92" s="2"/>
      <c r="AV92" s="3"/>
    </row>
    <row r="93" spans="1:48" ht="30" customHeight="1" x14ac:dyDescent="0.3">
      <c r="A93" s="8" t="s">
        <v>76</v>
      </c>
      <c r="B93" s="8" t="s">
        <v>77</v>
      </c>
      <c r="C93" s="8" t="s">
        <v>68</v>
      </c>
      <c r="D93" s="9">
        <v>1</v>
      </c>
      <c r="E93" s="11"/>
      <c r="F93" s="11"/>
      <c r="G93" s="11"/>
      <c r="H93" s="11"/>
      <c r="I93" s="11"/>
      <c r="J93" s="11"/>
      <c r="K93" s="11"/>
      <c r="L93" s="11"/>
      <c r="M93" s="8"/>
      <c r="N93" s="2"/>
      <c r="O93" s="2"/>
      <c r="P93" s="2"/>
      <c r="Q93" s="2"/>
      <c r="R93" s="2"/>
      <c r="S93" s="2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2"/>
      <c r="AS93" s="2"/>
      <c r="AT93" s="3"/>
      <c r="AU93" s="2"/>
      <c r="AV93" s="3"/>
    </row>
    <row r="94" spans="1:48" ht="30" customHeight="1" x14ac:dyDescent="0.3">
      <c r="A94" s="8" t="s">
        <v>117</v>
      </c>
      <c r="B94" s="8" t="s">
        <v>118</v>
      </c>
      <c r="C94" s="8" t="s">
        <v>80</v>
      </c>
      <c r="D94" s="9">
        <v>10</v>
      </c>
      <c r="E94" s="11"/>
      <c r="F94" s="11"/>
      <c r="G94" s="11"/>
      <c r="H94" s="11"/>
      <c r="I94" s="11"/>
      <c r="J94" s="11"/>
      <c r="K94" s="11"/>
      <c r="L94" s="11"/>
      <c r="M94" s="8"/>
      <c r="N94" s="2"/>
      <c r="O94" s="2"/>
      <c r="P94" s="2"/>
      <c r="Q94" s="2"/>
      <c r="R94" s="2"/>
      <c r="S94" s="2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2"/>
      <c r="AS94" s="2"/>
      <c r="AT94" s="3"/>
      <c r="AU94" s="2"/>
      <c r="AV94" s="3"/>
    </row>
    <row r="95" spans="1:48" ht="30" customHeight="1" x14ac:dyDescent="0.3">
      <c r="A95" s="8" t="s">
        <v>117</v>
      </c>
      <c r="B95" s="8" t="s">
        <v>119</v>
      </c>
      <c r="C95" s="8" t="s">
        <v>80</v>
      </c>
      <c r="D95" s="9">
        <v>10</v>
      </c>
      <c r="E95" s="11"/>
      <c r="F95" s="11"/>
      <c r="G95" s="11"/>
      <c r="H95" s="11"/>
      <c r="I95" s="11"/>
      <c r="J95" s="11"/>
      <c r="K95" s="11"/>
      <c r="L95" s="11"/>
      <c r="M95" s="8"/>
      <c r="N95" s="2"/>
      <c r="O95" s="2"/>
      <c r="P95" s="2"/>
      <c r="Q95" s="2"/>
      <c r="R95" s="2"/>
      <c r="S95" s="2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2"/>
      <c r="AS95" s="2"/>
      <c r="AT95" s="3"/>
      <c r="AU95" s="2"/>
      <c r="AV95" s="3"/>
    </row>
    <row r="96" spans="1:48" ht="30" customHeight="1" x14ac:dyDescent="0.3">
      <c r="A96" s="8" t="s">
        <v>117</v>
      </c>
      <c r="B96" s="8" t="s">
        <v>120</v>
      </c>
      <c r="C96" s="8" t="s">
        <v>80</v>
      </c>
      <c r="D96" s="9">
        <v>1</v>
      </c>
      <c r="E96" s="11"/>
      <c r="F96" s="11"/>
      <c r="G96" s="11"/>
      <c r="H96" s="11"/>
      <c r="I96" s="11"/>
      <c r="J96" s="11"/>
      <c r="K96" s="11"/>
      <c r="L96" s="11"/>
      <c r="M96" s="8"/>
      <c r="N96" s="2"/>
      <c r="O96" s="2"/>
      <c r="P96" s="2"/>
      <c r="Q96" s="2"/>
      <c r="R96" s="2"/>
      <c r="S96" s="2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2"/>
      <c r="AS96" s="2"/>
      <c r="AT96" s="3"/>
      <c r="AU96" s="2"/>
      <c r="AV96" s="3"/>
    </row>
    <row r="97" spans="1:48" ht="30" customHeight="1" x14ac:dyDescent="0.3">
      <c r="A97" s="8" t="s">
        <v>121</v>
      </c>
      <c r="B97" s="8" t="s">
        <v>122</v>
      </c>
      <c r="C97" s="8" t="s">
        <v>80</v>
      </c>
      <c r="D97" s="9">
        <v>1</v>
      </c>
      <c r="E97" s="11"/>
      <c r="F97" s="11"/>
      <c r="G97" s="11"/>
      <c r="H97" s="11"/>
      <c r="I97" s="11"/>
      <c r="J97" s="11"/>
      <c r="K97" s="11"/>
      <c r="L97" s="11"/>
      <c r="M97" s="8"/>
      <c r="N97" s="2"/>
      <c r="O97" s="2"/>
      <c r="P97" s="2"/>
      <c r="Q97" s="2"/>
      <c r="R97" s="2"/>
      <c r="S97" s="2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2"/>
      <c r="AS97" s="2"/>
      <c r="AT97" s="3"/>
      <c r="AU97" s="2"/>
      <c r="AV97" s="3"/>
    </row>
    <row r="98" spans="1:48" ht="30" customHeight="1" x14ac:dyDescent="0.3">
      <c r="A98" s="8" t="s">
        <v>144</v>
      </c>
      <c r="B98" s="8" t="s">
        <v>145</v>
      </c>
      <c r="C98" s="8" t="s">
        <v>83</v>
      </c>
      <c r="D98" s="9">
        <v>1</v>
      </c>
      <c r="E98" s="11"/>
      <c r="F98" s="11"/>
      <c r="G98" s="11"/>
      <c r="H98" s="11"/>
      <c r="I98" s="11"/>
      <c r="J98" s="11"/>
      <c r="K98" s="11"/>
      <c r="L98" s="11"/>
      <c r="M98" s="8"/>
      <c r="N98" s="2"/>
      <c r="O98" s="2"/>
      <c r="P98" s="2"/>
      <c r="Q98" s="2"/>
      <c r="R98" s="2"/>
      <c r="S98" s="2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2"/>
      <c r="AS98" s="2"/>
      <c r="AT98" s="3"/>
      <c r="AU98" s="2"/>
      <c r="AV98" s="3"/>
    </row>
    <row r="99" spans="1:48" ht="30" customHeight="1" x14ac:dyDescent="0.3">
      <c r="A99" s="8" t="s">
        <v>144</v>
      </c>
      <c r="B99" s="8" t="s">
        <v>146</v>
      </c>
      <c r="C99" s="8" t="s">
        <v>83</v>
      </c>
      <c r="D99" s="9">
        <v>1</v>
      </c>
      <c r="E99" s="11"/>
      <c r="F99" s="11"/>
      <c r="G99" s="11"/>
      <c r="H99" s="11"/>
      <c r="I99" s="11"/>
      <c r="J99" s="11"/>
      <c r="K99" s="11"/>
      <c r="L99" s="11"/>
      <c r="M99" s="8"/>
      <c r="N99" s="2"/>
      <c r="O99" s="2"/>
      <c r="P99" s="2"/>
      <c r="Q99" s="2"/>
      <c r="R99" s="2"/>
      <c r="S99" s="2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2"/>
      <c r="AS99" s="2"/>
      <c r="AT99" s="3"/>
      <c r="AU99" s="2"/>
      <c r="AV99" s="3"/>
    </row>
    <row r="100" spans="1:48" ht="30" customHeight="1" x14ac:dyDescent="0.3">
      <c r="A100" s="8" t="s">
        <v>147</v>
      </c>
      <c r="B100" s="8" t="s">
        <v>52</v>
      </c>
      <c r="C100" s="8" t="s">
        <v>68</v>
      </c>
      <c r="D100" s="9">
        <v>1</v>
      </c>
      <c r="E100" s="11"/>
      <c r="F100" s="11"/>
      <c r="G100" s="11"/>
      <c r="H100" s="11"/>
      <c r="I100" s="11"/>
      <c r="J100" s="11"/>
      <c r="K100" s="11"/>
      <c r="L100" s="11"/>
      <c r="M100" s="8"/>
      <c r="N100" s="2"/>
      <c r="O100" s="2"/>
      <c r="P100" s="2"/>
      <c r="Q100" s="2"/>
      <c r="R100" s="2"/>
      <c r="S100" s="2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2"/>
      <c r="AS100" s="2"/>
      <c r="AT100" s="3"/>
      <c r="AU100" s="2"/>
      <c r="AV100" s="3"/>
    </row>
    <row r="101" spans="1:48" ht="30" customHeight="1" x14ac:dyDescent="0.3">
      <c r="A101" s="8" t="s">
        <v>148</v>
      </c>
      <c r="B101" s="8" t="s">
        <v>149</v>
      </c>
      <c r="C101" s="8" t="s">
        <v>150</v>
      </c>
      <c r="D101" s="9">
        <v>31</v>
      </c>
      <c r="E101" s="11"/>
      <c r="F101" s="11"/>
      <c r="G101" s="11"/>
      <c r="H101" s="11"/>
      <c r="I101" s="11"/>
      <c r="J101" s="11"/>
      <c r="K101" s="11"/>
      <c r="L101" s="11"/>
      <c r="M101" s="8"/>
      <c r="N101" s="2"/>
      <c r="O101" s="2"/>
      <c r="P101" s="2"/>
      <c r="Q101" s="2"/>
      <c r="R101" s="2"/>
      <c r="S101" s="2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2"/>
      <c r="AS101" s="2"/>
      <c r="AT101" s="3"/>
      <c r="AU101" s="2"/>
      <c r="AV101" s="3"/>
    </row>
    <row r="102" spans="1:48" ht="30" customHeight="1" x14ac:dyDescent="0.3">
      <c r="A102" s="8" t="s">
        <v>100</v>
      </c>
      <c r="B102" s="8" t="s">
        <v>98</v>
      </c>
      <c r="C102" s="8" t="s">
        <v>99</v>
      </c>
      <c r="D102" s="9">
        <v>11</v>
      </c>
      <c r="E102" s="11"/>
      <c r="F102" s="11"/>
      <c r="G102" s="11"/>
      <c r="H102" s="11"/>
      <c r="I102" s="11"/>
      <c r="J102" s="11"/>
      <c r="K102" s="11"/>
      <c r="L102" s="11"/>
      <c r="M102" s="8"/>
      <c r="N102" s="2"/>
      <c r="O102" s="2"/>
      <c r="P102" s="2"/>
      <c r="Q102" s="2"/>
      <c r="R102" s="2"/>
      <c r="S102" s="2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2"/>
      <c r="AS102" s="2"/>
      <c r="AT102" s="3"/>
      <c r="AU102" s="2"/>
      <c r="AV102" s="3"/>
    </row>
    <row r="103" spans="1:48" ht="30" customHeight="1" x14ac:dyDescent="0.3">
      <c r="A103" s="8" t="s">
        <v>101</v>
      </c>
      <c r="B103" s="8" t="s">
        <v>98</v>
      </c>
      <c r="C103" s="8" t="s">
        <v>99</v>
      </c>
      <c r="D103" s="9">
        <v>2</v>
      </c>
      <c r="E103" s="11"/>
      <c r="F103" s="11"/>
      <c r="G103" s="11"/>
      <c r="H103" s="11"/>
      <c r="I103" s="11"/>
      <c r="J103" s="11"/>
      <c r="K103" s="11"/>
      <c r="L103" s="11"/>
      <c r="M103" s="8"/>
      <c r="N103" s="2"/>
      <c r="O103" s="2"/>
      <c r="P103" s="2"/>
      <c r="Q103" s="2"/>
      <c r="R103" s="2"/>
      <c r="S103" s="2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2"/>
      <c r="AS103" s="2"/>
      <c r="AT103" s="3"/>
      <c r="AU103" s="2"/>
      <c r="AV103" s="3"/>
    </row>
    <row r="104" spans="1:48" ht="30" customHeight="1" x14ac:dyDescent="0.3">
      <c r="A104" s="8" t="s">
        <v>97</v>
      </c>
      <c r="B104" s="8" t="s">
        <v>98</v>
      </c>
      <c r="C104" s="8" t="s">
        <v>99</v>
      </c>
      <c r="D104" s="9">
        <v>0.29749999999999999</v>
      </c>
      <c r="E104" s="11"/>
      <c r="F104" s="11"/>
      <c r="G104" s="11"/>
      <c r="H104" s="11"/>
      <c r="I104" s="11"/>
      <c r="J104" s="11"/>
      <c r="K104" s="11"/>
      <c r="L104" s="11"/>
      <c r="M104" s="8"/>
      <c r="N104" s="2"/>
      <c r="O104" s="2"/>
      <c r="P104" s="2"/>
      <c r="Q104" s="2"/>
      <c r="R104" s="2"/>
      <c r="S104" s="2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2"/>
      <c r="AS104" s="2"/>
      <c r="AT104" s="3"/>
      <c r="AU104" s="2"/>
      <c r="AV104" s="3"/>
    </row>
    <row r="105" spans="1:48" ht="30" customHeight="1" x14ac:dyDescent="0.3">
      <c r="A105" s="8" t="s">
        <v>103</v>
      </c>
      <c r="B105" s="8" t="s">
        <v>104</v>
      </c>
      <c r="C105" s="8" t="s">
        <v>68</v>
      </c>
      <c r="D105" s="9">
        <v>1</v>
      </c>
      <c r="E105" s="11"/>
      <c r="F105" s="11"/>
      <c r="G105" s="11"/>
      <c r="H105" s="11"/>
      <c r="I105" s="11"/>
      <c r="J105" s="11"/>
      <c r="K105" s="11"/>
      <c r="L105" s="11"/>
      <c r="M105" s="8"/>
      <c r="N105" s="2"/>
      <c r="O105" s="2"/>
      <c r="P105" s="2"/>
      <c r="Q105" s="2"/>
      <c r="R105" s="2"/>
      <c r="S105" s="2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2"/>
      <c r="AS105" s="2"/>
      <c r="AT105" s="3"/>
      <c r="AU105" s="2"/>
      <c r="AV105" s="3"/>
    </row>
    <row r="106" spans="1:48" ht="30" customHeight="1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48" ht="30" customHeight="1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48" ht="30" customHeight="1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48" ht="30" customHeight="1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48" ht="30" customHeight="1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48" ht="30" customHeight="1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48" ht="30" customHeight="1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30" customHeight="1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30" customHeight="1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30" customHeight="1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30" customHeight="1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30" customHeight="1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30" customHeight="1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30" customHeight="1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30" customHeight="1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30" customHeight="1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30" customHeight="1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30" customHeight="1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30" customHeight="1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30" customHeight="1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30" customHeight="1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30" customHeight="1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30" customHeight="1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48" ht="30" customHeight="1" x14ac:dyDescent="0.3">
      <c r="A129" s="8" t="s">
        <v>105</v>
      </c>
      <c r="B129" s="9"/>
      <c r="C129" s="9"/>
      <c r="D129" s="9"/>
      <c r="E129" s="9"/>
      <c r="F129" s="11"/>
      <c r="G129" s="9"/>
      <c r="H129" s="11"/>
      <c r="I129" s="9"/>
      <c r="J129" s="11"/>
      <c r="K129" s="9"/>
      <c r="L129" s="11"/>
      <c r="M129" s="9"/>
    </row>
    <row r="130" spans="1:48" ht="30" customHeight="1" x14ac:dyDescent="0.3">
      <c r="A130" s="8" t="s">
        <v>151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3"/>
      <c r="O130" s="3"/>
      <c r="P130" s="3"/>
      <c r="Q130" s="2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spans="1:48" ht="30" customHeight="1" x14ac:dyDescent="0.3">
      <c r="A131" s="8" t="s">
        <v>110</v>
      </c>
      <c r="B131" s="8" t="s">
        <v>111</v>
      </c>
      <c r="C131" s="8" t="s">
        <v>60</v>
      </c>
      <c r="D131" s="9">
        <v>97</v>
      </c>
      <c r="E131" s="11"/>
      <c r="F131" s="11"/>
      <c r="G131" s="11"/>
      <c r="H131" s="11"/>
      <c r="I131" s="11"/>
      <c r="J131" s="11"/>
      <c r="K131" s="11"/>
      <c r="L131" s="11"/>
      <c r="M131" s="8"/>
      <c r="N131" s="2"/>
      <c r="O131" s="2"/>
      <c r="P131" s="2"/>
      <c r="Q131" s="2"/>
      <c r="R131" s="2"/>
      <c r="S131" s="2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2"/>
      <c r="AS131" s="2"/>
      <c r="AT131" s="3"/>
      <c r="AU131" s="2"/>
      <c r="AV131" s="3"/>
    </row>
    <row r="132" spans="1:48" ht="30" customHeight="1" x14ac:dyDescent="0.3">
      <c r="A132" s="8" t="s">
        <v>66</v>
      </c>
      <c r="B132" s="8" t="s">
        <v>114</v>
      </c>
      <c r="C132" s="8" t="s">
        <v>68</v>
      </c>
      <c r="D132" s="9">
        <v>1</v>
      </c>
      <c r="E132" s="11"/>
      <c r="F132" s="11"/>
      <c r="G132" s="11"/>
      <c r="H132" s="11"/>
      <c r="I132" s="11"/>
      <c r="J132" s="11"/>
      <c r="K132" s="11"/>
      <c r="L132" s="11"/>
      <c r="M132" s="8"/>
      <c r="N132" s="2"/>
      <c r="O132" s="2"/>
      <c r="P132" s="2"/>
      <c r="Q132" s="2"/>
      <c r="R132" s="2"/>
      <c r="S132" s="2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2"/>
      <c r="AS132" s="2"/>
      <c r="AT132" s="3"/>
      <c r="AU132" s="2"/>
      <c r="AV132" s="3"/>
    </row>
    <row r="133" spans="1:48" ht="30" customHeight="1" x14ac:dyDescent="0.3">
      <c r="A133" s="8" t="s">
        <v>134</v>
      </c>
      <c r="B133" s="8" t="s">
        <v>135</v>
      </c>
      <c r="C133" s="8" t="s">
        <v>136</v>
      </c>
      <c r="D133" s="9">
        <v>10</v>
      </c>
      <c r="E133" s="11"/>
      <c r="F133" s="11"/>
      <c r="G133" s="11"/>
      <c r="H133" s="11"/>
      <c r="I133" s="11"/>
      <c r="J133" s="11"/>
      <c r="K133" s="11"/>
      <c r="L133" s="11"/>
      <c r="M133" s="8"/>
      <c r="N133" s="2"/>
      <c r="O133" s="2"/>
      <c r="P133" s="2"/>
      <c r="Q133" s="2"/>
      <c r="R133" s="2"/>
      <c r="S133" s="2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2"/>
      <c r="AS133" s="2"/>
      <c r="AT133" s="3"/>
      <c r="AU133" s="2"/>
      <c r="AV133" s="3"/>
    </row>
    <row r="134" spans="1:48" ht="30" customHeight="1" x14ac:dyDescent="0.3">
      <c r="A134" s="8" t="s">
        <v>66</v>
      </c>
      <c r="B134" s="8" t="s">
        <v>67</v>
      </c>
      <c r="C134" s="8" t="s">
        <v>68</v>
      </c>
      <c r="D134" s="9">
        <v>1</v>
      </c>
      <c r="E134" s="11"/>
      <c r="F134" s="11"/>
      <c r="G134" s="11"/>
      <c r="H134" s="11"/>
      <c r="I134" s="11"/>
      <c r="J134" s="11"/>
      <c r="K134" s="11"/>
      <c r="L134" s="11"/>
      <c r="M134" s="8"/>
      <c r="N134" s="2"/>
      <c r="O134" s="2"/>
      <c r="P134" s="2"/>
      <c r="Q134" s="2"/>
      <c r="R134" s="2"/>
      <c r="S134" s="2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2"/>
      <c r="AS134" s="2"/>
      <c r="AT134" s="3"/>
      <c r="AU134" s="2"/>
      <c r="AV134" s="3"/>
    </row>
    <row r="135" spans="1:48" ht="30" customHeight="1" x14ac:dyDescent="0.3">
      <c r="A135" s="8" t="s">
        <v>76</v>
      </c>
      <c r="B135" s="8" t="s">
        <v>77</v>
      </c>
      <c r="C135" s="8" t="s">
        <v>68</v>
      </c>
      <c r="D135" s="9">
        <v>1</v>
      </c>
      <c r="E135" s="11"/>
      <c r="F135" s="11"/>
      <c r="G135" s="11"/>
      <c r="H135" s="11"/>
      <c r="I135" s="11"/>
      <c r="J135" s="11"/>
      <c r="K135" s="11"/>
      <c r="L135" s="11"/>
      <c r="M135" s="8"/>
      <c r="N135" s="2"/>
      <c r="O135" s="2"/>
      <c r="P135" s="2"/>
      <c r="Q135" s="2"/>
      <c r="R135" s="2"/>
      <c r="S135" s="2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2"/>
      <c r="AS135" s="2"/>
      <c r="AT135" s="3"/>
      <c r="AU135" s="2"/>
      <c r="AV135" s="3"/>
    </row>
    <row r="136" spans="1:48" ht="30" customHeight="1" x14ac:dyDescent="0.3">
      <c r="A136" s="8" t="s">
        <v>134</v>
      </c>
      <c r="B136" s="8" t="s">
        <v>137</v>
      </c>
      <c r="C136" s="8" t="s">
        <v>80</v>
      </c>
      <c r="D136" s="9">
        <v>18</v>
      </c>
      <c r="E136" s="11"/>
      <c r="F136" s="11"/>
      <c r="G136" s="11"/>
      <c r="H136" s="11"/>
      <c r="I136" s="11"/>
      <c r="J136" s="11"/>
      <c r="K136" s="11"/>
      <c r="L136" s="11"/>
      <c r="M136" s="8"/>
      <c r="N136" s="2"/>
      <c r="O136" s="2"/>
      <c r="P136" s="2"/>
      <c r="Q136" s="2"/>
      <c r="R136" s="2"/>
      <c r="S136" s="2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2"/>
      <c r="AS136" s="2"/>
      <c r="AT136" s="3"/>
      <c r="AU136" s="2"/>
      <c r="AV136" s="3"/>
    </row>
    <row r="137" spans="1:48" ht="30" customHeight="1" x14ac:dyDescent="0.3">
      <c r="A137" s="8" t="s">
        <v>138</v>
      </c>
      <c r="B137" s="8" t="s">
        <v>139</v>
      </c>
      <c r="C137" s="8" t="s">
        <v>60</v>
      </c>
      <c r="D137" s="9">
        <v>213</v>
      </c>
      <c r="E137" s="11"/>
      <c r="F137" s="11"/>
      <c r="G137" s="11"/>
      <c r="H137" s="11"/>
      <c r="I137" s="11"/>
      <c r="J137" s="11"/>
      <c r="K137" s="11"/>
      <c r="L137" s="11"/>
      <c r="M137" s="8"/>
      <c r="N137" s="2"/>
      <c r="O137" s="2"/>
      <c r="P137" s="2"/>
      <c r="Q137" s="2"/>
      <c r="R137" s="2"/>
      <c r="S137" s="2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2"/>
      <c r="AS137" s="2"/>
      <c r="AT137" s="3"/>
      <c r="AU137" s="2"/>
      <c r="AV137" s="3"/>
    </row>
    <row r="138" spans="1:48" ht="30" customHeight="1" x14ac:dyDescent="0.3">
      <c r="A138" s="8" t="s">
        <v>76</v>
      </c>
      <c r="B138" s="8" t="s">
        <v>140</v>
      </c>
      <c r="C138" s="8" t="s">
        <v>68</v>
      </c>
      <c r="D138" s="9">
        <v>1</v>
      </c>
      <c r="E138" s="11"/>
      <c r="F138" s="11"/>
      <c r="G138" s="11"/>
      <c r="H138" s="11"/>
      <c r="I138" s="11"/>
      <c r="J138" s="11"/>
      <c r="K138" s="11"/>
      <c r="L138" s="11"/>
      <c r="M138" s="8"/>
      <c r="N138" s="2"/>
      <c r="O138" s="2"/>
      <c r="P138" s="2"/>
      <c r="Q138" s="2"/>
      <c r="R138" s="2"/>
      <c r="S138" s="2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2"/>
      <c r="AS138" s="2"/>
      <c r="AT138" s="3"/>
      <c r="AU138" s="2"/>
      <c r="AV138" s="3"/>
    </row>
    <row r="139" spans="1:48" ht="30" customHeight="1" x14ac:dyDescent="0.3">
      <c r="A139" s="8" t="s">
        <v>117</v>
      </c>
      <c r="B139" s="8" t="s">
        <v>118</v>
      </c>
      <c r="C139" s="8" t="s">
        <v>80</v>
      </c>
      <c r="D139" s="9">
        <v>9</v>
      </c>
      <c r="E139" s="11"/>
      <c r="F139" s="11"/>
      <c r="G139" s="11"/>
      <c r="H139" s="11"/>
      <c r="I139" s="11"/>
      <c r="J139" s="11"/>
      <c r="K139" s="11"/>
      <c r="L139" s="11"/>
      <c r="M139" s="8"/>
      <c r="N139" s="2"/>
      <c r="O139" s="2"/>
      <c r="P139" s="2"/>
      <c r="Q139" s="2"/>
      <c r="R139" s="2"/>
      <c r="S139" s="2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2"/>
      <c r="AS139" s="2"/>
      <c r="AT139" s="3"/>
      <c r="AU139" s="2"/>
      <c r="AV139" s="3"/>
    </row>
    <row r="140" spans="1:48" ht="30" customHeight="1" x14ac:dyDescent="0.3">
      <c r="A140" s="8" t="s">
        <v>117</v>
      </c>
      <c r="B140" s="8" t="s">
        <v>119</v>
      </c>
      <c r="C140" s="8" t="s">
        <v>80</v>
      </c>
      <c r="D140" s="9">
        <v>9</v>
      </c>
      <c r="E140" s="11"/>
      <c r="F140" s="11"/>
      <c r="G140" s="11"/>
      <c r="H140" s="11"/>
      <c r="I140" s="11"/>
      <c r="J140" s="11"/>
      <c r="K140" s="11"/>
      <c r="L140" s="11"/>
      <c r="M140" s="8"/>
      <c r="N140" s="2"/>
      <c r="O140" s="2"/>
      <c r="P140" s="2"/>
      <c r="Q140" s="2"/>
      <c r="R140" s="2"/>
      <c r="S140" s="2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2"/>
      <c r="AS140" s="2"/>
      <c r="AT140" s="3"/>
      <c r="AU140" s="2"/>
      <c r="AV140" s="3"/>
    </row>
    <row r="141" spans="1:48" ht="30" customHeight="1" x14ac:dyDescent="0.3">
      <c r="A141" s="8" t="s">
        <v>100</v>
      </c>
      <c r="B141" s="8" t="s">
        <v>98</v>
      </c>
      <c r="C141" s="8" t="s">
        <v>99</v>
      </c>
      <c r="D141" s="9">
        <v>6</v>
      </c>
      <c r="E141" s="11"/>
      <c r="F141" s="11"/>
      <c r="G141" s="11"/>
      <c r="H141" s="11"/>
      <c r="I141" s="11"/>
      <c r="J141" s="11"/>
      <c r="K141" s="11"/>
      <c r="L141" s="11"/>
      <c r="M141" s="8"/>
      <c r="N141" s="2"/>
      <c r="O141" s="2"/>
      <c r="P141" s="2"/>
      <c r="Q141" s="2"/>
      <c r="R141" s="2"/>
      <c r="S141" s="2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2"/>
      <c r="AS141" s="2"/>
      <c r="AT141" s="3"/>
      <c r="AU141" s="2"/>
      <c r="AV141" s="3"/>
    </row>
    <row r="142" spans="1:48" ht="30" customHeight="1" x14ac:dyDescent="0.3">
      <c r="A142" s="8" t="s">
        <v>103</v>
      </c>
      <c r="B142" s="8" t="s">
        <v>104</v>
      </c>
      <c r="C142" s="8" t="s">
        <v>68</v>
      </c>
      <c r="D142" s="9">
        <v>1</v>
      </c>
      <c r="E142" s="11"/>
      <c r="F142" s="11"/>
      <c r="G142" s="11"/>
      <c r="H142" s="11"/>
      <c r="I142" s="11"/>
      <c r="J142" s="11"/>
      <c r="K142" s="11"/>
      <c r="L142" s="11"/>
      <c r="M142" s="8"/>
      <c r="N142" s="2"/>
      <c r="O142" s="2"/>
      <c r="P142" s="2"/>
      <c r="Q142" s="2"/>
      <c r="R142" s="2"/>
      <c r="S142" s="2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2"/>
      <c r="AS142" s="2"/>
      <c r="AT142" s="3"/>
      <c r="AU142" s="2"/>
      <c r="AV142" s="3"/>
    </row>
    <row r="143" spans="1:48" ht="30" customHeight="1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48" ht="30" customHeight="1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48" ht="30" customHeight="1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48" ht="30" customHeight="1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48" ht="30" customHeight="1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48" ht="30" customHeight="1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48" ht="30" customHeight="1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48" ht="30" customHeight="1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48" ht="30" customHeight="1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48" ht="30" customHeight="1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48" ht="30" customHeight="1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48" ht="30" customHeight="1" x14ac:dyDescent="0.3">
      <c r="A154" s="8" t="s">
        <v>105</v>
      </c>
      <c r="B154" s="9"/>
      <c r="C154" s="9"/>
      <c r="D154" s="9"/>
      <c r="E154" s="9"/>
      <c r="F154" s="11"/>
      <c r="G154" s="9"/>
      <c r="H154" s="11"/>
      <c r="I154" s="9"/>
      <c r="J154" s="11"/>
      <c r="K154" s="9"/>
      <c r="L154" s="11"/>
      <c r="M154" s="9"/>
    </row>
    <row r="155" spans="1:48" ht="30" customHeight="1" x14ac:dyDescent="0.3">
      <c r="A155" s="8" t="s">
        <v>153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3"/>
      <c r="O155" s="3"/>
      <c r="P155" s="3"/>
      <c r="Q155" s="2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</row>
    <row r="156" spans="1:48" ht="30" customHeight="1" x14ac:dyDescent="0.3">
      <c r="A156" s="8" t="s">
        <v>110</v>
      </c>
      <c r="B156" s="8" t="s">
        <v>111</v>
      </c>
      <c r="C156" s="8" t="s">
        <v>60</v>
      </c>
      <c r="D156" s="9">
        <v>31</v>
      </c>
      <c r="E156" s="11"/>
      <c r="F156" s="11"/>
      <c r="G156" s="11"/>
      <c r="H156" s="11"/>
      <c r="I156" s="11"/>
      <c r="J156" s="11"/>
      <c r="K156" s="11"/>
      <c r="L156" s="11"/>
      <c r="M156" s="8"/>
      <c r="N156" s="2"/>
      <c r="O156" s="2"/>
      <c r="P156" s="2"/>
      <c r="Q156" s="2"/>
      <c r="R156" s="2"/>
      <c r="S156" s="2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2"/>
      <c r="AS156" s="2"/>
      <c r="AT156" s="3"/>
      <c r="AU156" s="2"/>
      <c r="AV156" s="3"/>
    </row>
    <row r="157" spans="1:48" ht="30" customHeight="1" x14ac:dyDescent="0.3">
      <c r="A157" s="8" t="s">
        <v>110</v>
      </c>
      <c r="B157" s="8" t="s">
        <v>112</v>
      </c>
      <c r="C157" s="8" t="s">
        <v>60</v>
      </c>
      <c r="D157" s="9">
        <v>41</v>
      </c>
      <c r="E157" s="11"/>
      <c r="F157" s="11"/>
      <c r="G157" s="11"/>
      <c r="H157" s="11"/>
      <c r="I157" s="11"/>
      <c r="J157" s="11"/>
      <c r="K157" s="11"/>
      <c r="L157" s="11"/>
      <c r="M157" s="8"/>
      <c r="N157" s="2"/>
      <c r="O157" s="2"/>
      <c r="P157" s="2"/>
      <c r="Q157" s="2"/>
      <c r="R157" s="2"/>
      <c r="S157" s="2"/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2"/>
      <c r="AS157" s="2"/>
      <c r="AT157" s="3"/>
      <c r="AU157" s="2"/>
      <c r="AV157" s="3"/>
    </row>
    <row r="158" spans="1:48" ht="30" customHeight="1" x14ac:dyDescent="0.3">
      <c r="A158" s="8" t="s">
        <v>110</v>
      </c>
      <c r="B158" s="8" t="s">
        <v>113</v>
      </c>
      <c r="C158" s="8" t="s">
        <v>60</v>
      </c>
      <c r="D158" s="9">
        <v>76</v>
      </c>
      <c r="E158" s="11"/>
      <c r="F158" s="11"/>
      <c r="G158" s="11"/>
      <c r="H158" s="11"/>
      <c r="I158" s="11"/>
      <c r="J158" s="11"/>
      <c r="K158" s="11"/>
      <c r="L158" s="11"/>
      <c r="M158" s="8"/>
      <c r="N158" s="2"/>
      <c r="O158" s="2"/>
      <c r="P158" s="2"/>
      <c r="Q158" s="2"/>
      <c r="R158" s="2"/>
      <c r="S158" s="2"/>
      <c r="T158" s="2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2"/>
      <c r="AS158" s="2"/>
      <c r="AT158" s="3"/>
      <c r="AU158" s="2"/>
      <c r="AV158" s="3"/>
    </row>
    <row r="159" spans="1:48" ht="30" customHeight="1" x14ac:dyDescent="0.3">
      <c r="A159" s="8" t="s">
        <v>66</v>
      </c>
      <c r="B159" s="8" t="s">
        <v>114</v>
      </c>
      <c r="C159" s="8" t="s">
        <v>68</v>
      </c>
      <c r="D159" s="9">
        <v>1</v>
      </c>
      <c r="E159" s="11"/>
      <c r="F159" s="11"/>
      <c r="G159" s="11"/>
      <c r="H159" s="11"/>
      <c r="I159" s="11"/>
      <c r="J159" s="11"/>
      <c r="K159" s="11"/>
      <c r="L159" s="11"/>
      <c r="M159" s="8"/>
      <c r="N159" s="2"/>
      <c r="O159" s="2"/>
      <c r="P159" s="2"/>
      <c r="Q159" s="2"/>
      <c r="R159" s="2"/>
      <c r="S159" s="2"/>
      <c r="T159" s="2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2"/>
      <c r="AS159" s="2"/>
      <c r="AT159" s="3"/>
      <c r="AU159" s="2"/>
      <c r="AV159" s="3"/>
    </row>
    <row r="160" spans="1:48" ht="30" customHeight="1" x14ac:dyDescent="0.3">
      <c r="A160" s="8" t="s">
        <v>155</v>
      </c>
      <c r="B160" s="8" t="s">
        <v>156</v>
      </c>
      <c r="C160" s="8" t="s">
        <v>60</v>
      </c>
      <c r="D160" s="9">
        <v>19</v>
      </c>
      <c r="E160" s="11"/>
      <c r="F160" s="11"/>
      <c r="G160" s="11"/>
      <c r="H160" s="11"/>
      <c r="I160" s="11"/>
      <c r="J160" s="11"/>
      <c r="K160" s="11"/>
      <c r="L160" s="11"/>
      <c r="M160" s="8"/>
      <c r="N160" s="2"/>
      <c r="O160" s="2"/>
      <c r="P160" s="2"/>
      <c r="Q160" s="2"/>
      <c r="R160" s="2"/>
      <c r="S160" s="2"/>
      <c r="T160" s="2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2"/>
      <c r="AS160" s="2"/>
      <c r="AT160" s="3"/>
      <c r="AU160" s="2"/>
      <c r="AV160" s="3"/>
    </row>
    <row r="161" spans="1:48" ht="30" customHeight="1" x14ac:dyDescent="0.3">
      <c r="A161" s="8" t="s">
        <v>155</v>
      </c>
      <c r="B161" s="8" t="s">
        <v>157</v>
      </c>
      <c r="C161" s="8" t="s">
        <v>60</v>
      </c>
      <c r="D161" s="9">
        <v>35</v>
      </c>
      <c r="E161" s="11"/>
      <c r="F161" s="11"/>
      <c r="G161" s="11"/>
      <c r="H161" s="11"/>
      <c r="I161" s="11"/>
      <c r="J161" s="11"/>
      <c r="K161" s="11"/>
      <c r="L161" s="11"/>
      <c r="M161" s="8"/>
      <c r="N161" s="2"/>
      <c r="O161" s="2"/>
      <c r="P161" s="2"/>
      <c r="Q161" s="2"/>
      <c r="R161" s="2"/>
      <c r="S161" s="2"/>
      <c r="T161" s="2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2"/>
      <c r="AS161" s="2"/>
      <c r="AT161" s="3"/>
      <c r="AU161" s="2"/>
      <c r="AV161" s="3"/>
    </row>
    <row r="162" spans="1:48" ht="30" customHeight="1" x14ac:dyDescent="0.3">
      <c r="A162" s="8" t="s">
        <v>158</v>
      </c>
      <c r="B162" s="8" t="s">
        <v>158</v>
      </c>
      <c r="C162" s="8" t="s">
        <v>60</v>
      </c>
      <c r="D162" s="9">
        <v>30</v>
      </c>
      <c r="E162" s="11"/>
      <c r="F162" s="11"/>
      <c r="G162" s="11"/>
      <c r="H162" s="11"/>
      <c r="I162" s="11"/>
      <c r="J162" s="11"/>
      <c r="K162" s="11"/>
      <c r="L162" s="11"/>
      <c r="M162" s="8"/>
      <c r="N162" s="2"/>
      <c r="O162" s="2"/>
      <c r="P162" s="2"/>
      <c r="Q162" s="2"/>
      <c r="R162" s="2"/>
      <c r="S162" s="2"/>
      <c r="T162" s="2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2"/>
      <c r="AS162" s="2"/>
      <c r="AT162" s="3"/>
      <c r="AU162" s="2"/>
      <c r="AV162" s="3"/>
    </row>
    <row r="163" spans="1:48" ht="30" customHeight="1" x14ac:dyDescent="0.3">
      <c r="A163" s="8" t="s">
        <v>159</v>
      </c>
      <c r="B163" s="8" t="s">
        <v>159</v>
      </c>
      <c r="C163" s="8" t="s">
        <v>60</v>
      </c>
      <c r="D163" s="9">
        <v>24</v>
      </c>
      <c r="E163" s="11"/>
      <c r="F163" s="11"/>
      <c r="G163" s="11"/>
      <c r="H163" s="11"/>
      <c r="I163" s="11"/>
      <c r="J163" s="11"/>
      <c r="K163" s="11"/>
      <c r="L163" s="11"/>
      <c r="M163" s="8"/>
      <c r="N163" s="2"/>
      <c r="O163" s="2"/>
      <c r="P163" s="2"/>
      <c r="Q163" s="2"/>
      <c r="R163" s="2"/>
      <c r="S163" s="2"/>
      <c r="T163" s="2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2"/>
      <c r="AS163" s="2"/>
      <c r="AT163" s="3"/>
      <c r="AU163" s="2"/>
      <c r="AV163" s="3"/>
    </row>
    <row r="164" spans="1:48" ht="30" customHeight="1" x14ac:dyDescent="0.3">
      <c r="A164" s="8" t="s">
        <v>160</v>
      </c>
      <c r="B164" s="8" t="s">
        <v>160</v>
      </c>
      <c r="C164" s="8" t="s">
        <v>60</v>
      </c>
      <c r="D164" s="9">
        <v>18</v>
      </c>
      <c r="E164" s="11"/>
      <c r="F164" s="11"/>
      <c r="G164" s="11"/>
      <c r="H164" s="11"/>
      <c r="I164" s="11"/>
      <c r="J164" s="11"/>
      <c r="K164" s="11"/>
      <c r="L164" s="11"/>
      <c r="M164" s="8"/>
      <c r="N164" s="2"/>
      <c r="O164" s="2"/>
      <c r="P164" s="2"/>
      <c r="Q164" s="2"/>
      <c r="R164" s="2"/>
      <c r="S164" s="2"/>
      <c r="T164" s="2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2"/>
      <c r="AS164" s="2"/>
      <c r="AT164" s="3"/>
      <c r="AU164" s="2"/>
      <c r="AV164" s="3"/>
    </row>
    <row r="165" spans="1:48" ht="30" customHeight="1" x14ac:dyDescent="0.3">
      <c r="A165" s="8" t="s">
        <v>161</v>
      </c>
      <c r="B165" s="8" t="s">
        <v>162</v>
      </c>
      <c r="C165" s="8" t="s">
        <v>163</v>
      </c>
      <c r="D165" s="9">
        <v>17</v>
      </c>
      <c r="E165" s="11"/>
      <c r="F165" s="11"/>
      <c r="G165" s="11"/>
      <c r="H165" s="11"/>
      <c r="I165" s="11"/>
      <c r="J165" s="11"/>
      <c r="K165" s="11"/>
      <c r="L165" s="11"/>
      <c r="M165" s="8"/>
      <c r="N165" s="2"/>
      <c r="O165" s="2"/>
      <c r="P165" s="2"/>
      <c r="Q165" s="2"/>
      <c r="R165" s="2"/>
      <c r="S165" s="2"/>
      <c r="T165" s="2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2"/>
      <c r="AS165" s="2"/>
      <c r="AT165" s="3"/>
      <c r="AU165" s="2"/>
      <c r="AV165" s="3"/>
    </row>
    <row r="166" spans="1:48" ht="30" customHeight="1" x14ac:dyDescent="0.3">
      <c r="A166" s="8" t="s">
        <v>164</v>
      </c>
      <c r="B166" s="8" t="s">
        <v>164</v>
      </c>
      <c r="C166" s="8" t="s">
        <v>60</v>
      </c>
      <c r="D166" s="9">
        <v>18</v>
      </c>
      <c r="E166" s="11"/>
      <c r="F166" s="11"/>
      <c r="G166" s="11"/>
      <c r="H166" s="11"/>
      <c r="I166" s="11"/>
      <c r="J166" s="11"/>
      <c r="K166" s="11"/>
      <c r="L166" s="11"/>
      <c r="M166" s="8"/>
      <c r="N166" s="2"/>
      <c r="O166" s="2"/>
      <c r="P166" s="2"/>
      <c r="Q166" s="2"/>
      <c r="R166" s="2"/>
      <c r="S166" s="2"/>
      <c r="T166" s="2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2"/>
      <c r="AS166" s="2"/>
      <c r="AT166" s="3"/>
      <c r="AU166" s="2"/>
      <c r="AV166" s="3"/>
    </row>
    <row r="167" spans="1:48" ht="30" customHeight="1" x14ac:dyDescent="0.3">
      <c r="A167" s="8" t="s">
        <v>76</v>
      </c>
      <c r="B167" s="8" t="s">
        <v>77</v>
      </c>
      <c r="C167" s="8" t="s">
        <v>68</v>
      </c>
      <c r="D167" s="9">
        <v>1</v>
      </c>
      <c r="E167" s="11"/>
      <c r="F167" s="11"/>
      <c r="G167" s="11"/>
      <c r="H167" s="11"/>
      <c r="I167" s="11"/>
      <c r="J167" s="11"/>
      <c r="K167" s="11"/>
      <c r="L167" s="11"/>
      <c r="M167" s="8"/>
      <c r="N167" s="2"/>
      <c r="O167" s="2"/>
      <c r="P167" s="2"/>
      <c r="Q167" s="2"/>
      <c r="R167" s="2"/>
      <c r="S167" s="2"/>
      <c r="T167" s="2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2"/>
      <c r="AS167" s="2"/>
      <c r="AT167" s="3"/>
      <c r="AU167" s="2"/>
      <c r="AV167" s="3"/>
    </row>
    <row r="168" spans="1:48" ht="30" customHeight="1" x14ac:dyDescent="0.3">
      <c r="A168" s="8" t="s">
        <v>117</v>
      </c>
      <c r="B168" s="8" t="s">
        <v>120</v>
      </c>
      <c r="C168" s="8" t="s">
        <v>80</v>
      </c>
      <c r="D168" s="9">
        <v>4</v>
      </c>
      <c r="E168" s="11"/>
      <c r="F168" s="11"/>
      <c r="G168" s="11"/>
      <c r="H168" s="11"/>
      <c r="I168" s="11"/>
      <c r="J168" s="11"/>
      <c r="K168" s="11"/>
      <c r="L168" s="11"/>
      <c r="M168" s="8"/>
      <c r="N168" s="2"/>
      <c r="O168" s="2"/>
      <c r="P168" s="2"/>
      <c r="Q168" s="2"/>
      <c r="R168" s="2"/>
      <c r="S168" s="2"/>
      <c r="T168" s="2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2"/>
      <c r="AS168" s="2"/>
      <c r="AT168" s="3"/>
      <c r="AU168" s="2"/>
      <c r="AV168" s="3"/>
    </row>
    <row r="169" spans="1:48" ht="30" customHeight="1" x14ac:dyDescent="0.3">
      <c r="A169" s="8" t="s">
        <v>121</v>
      </c>
      <c r="B169" s="8" t="s">
        <v>122</v>
      </c>
      <c r="C169" s="8" t="s">
        <v>80</v>
      </c>
      <c r="D169" s="9">
        <v>4</v>
      </c>
      <c r="E169" s="11"/>
      <c r="F169" s="11"/>
      <c r="G169" s="11"/>
      <c r="H169" s="11"/>
      <c r="I169" s="11"/>
      <c r="J169" s="11"/>
      <c r="K169" s="11"/>
      <c r="L169" s="11"/>
      <c r="M169" s="8"/>
      <c r="N169" s="2"/>
      <c r="O169" s="2"/>
      <c r="P169" s="2"/>
      <c r="Q169" s="2"/>
      <c r="R169" s="2"/>
      <c r="S169" s="2"/>
      <c r="T169" s="2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2"/>
      <c r="AS169" s="2"/>
      <c r="AT169" s="3"/>
      <c r="AU169" s="2"/>
      <c r="AV169" s="3"/>
    </row>
    <row r="170" spans="1:48" ht="30" customHeight="1" x14ac:dyDescent="0.3">
      <c r="A170" s="8" t="s">
        <v>144</v>
      </c>
      <c r="B170" s="8" t="s">
        <v>145</v>
      </c>
      <c r="C170" s="8" t="s">
        <v>83</v>
      </c>
      <c r="D170" s="9">
        <v>1</v>
      </c>
      <c r="E170" s="11"/>
      <c r="F170" s="11"/>
      <c r="G170" s="11"/>
      <c r="H170" s="11"/>
      <c r="I170" s="11"/>
      <c r="J170" s="11"/>
      <c r="K170" s="11"/>
      <c r="L170" s="11"/>
      <c r="M170" s="8"/>
      <c r="N170" s="2"/>
      <c r="O170" s="2"/>
      <c r="P170" s="2"/>
      <c r="Q170" s="2"/>
      <c r="R170" s="2"/>
      <c r="S170" s="2"/>
      <c r="T170" s="2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2"/>
      <c r="AS170" s="2"/>
      <c r="AT170" s="3"/>
      <c r="AU170" s="2"/>
      <c r="AV170" s="3"/>
    </row>
    <row r="171" spans="1:48" ht="30" customHeight="1" x14ac:dyDescent="0.3">
      <c r="A171" s="8" t="s">
        <v>165</v>
      </c>
      <c r="B171" s="8" t="s">
        <v>52</v>
      </c>
      <c r="C171" s="8" t="s">
        <v>68</v>
      </c>
      <c r="D171" s="9">
        <v>1</v>
      </c>
      <c r="E171" s="11"/>
      <c r="F171" s="11"/>
      <c r="G171" s="11"/>
      <c r="H171" s="11"/>
      <c r="I171" s="11"/>
      <c r="J171" s="11"/>
      <c r="K171" s="11"/>
      <c r="L171" s="11"/>
      <c r="M171" s="8"/>
      <c r="N171" s="2"/>
      <c r="O171" s="2"/>
      <c r="P171" s="2"/>
      <c r="Q171" s="2"/>
      <c r="R171" s="2"/>
      <c r="S171" s="2"/>
      <c r="T171" s="2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2"/>
      <c r="AS171" s="2"/>
      <c r="AT171" s="3"/>
      <c r="AU171" s="2"/>
      <c r="AV171" s="3"/>
    </row>
    <row r="172" spans="1:48" ht="30" customHeight="1" x14ac:dyDescent="0.3">
      <c r="A172" s="8" t="s">
        <v>100</v>
      </c>
      <c r="B172" s="8" t="s">
        <v>98</v>
      </c>
      <c r="C172" s="8" t="s">
        <v>99</v>
      </c>
      <c r="D172" s="9">
        <v>7</v>
      </c>
      <c r="E172" s="11"/>
      <c r="F172" s="11"/>
      <c r="G172" s="11"/>
      <c r="H172" s="11"/>
      <c r="I172" s="11"/>
      <c r="J172" s="11"/>
      <c r="K172" s="11"/>
      <c r="L172" s="11"/>
      <c r="M172" s="8"/>
      <c r="N172" s="2"/>
      <c r="O172" s="2"/>
      <c r="P172" s="2"/>
      <c r="Q172" s="2"/>
      <c r="R172" s="2"/>
      <c r="S172" s="2"/>
      <c r="T172" s="2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2"/>
      <c r="AS172" s="2"/>
      <c r="AT172" s="3"/>
      <c r="AU172" s="2"/>
      <c r="AV172" s="3"/>
    </row>
    <row r="173" spans="1:48" ht="30" customHeight="1" x14ac:dyDescent="0.3">
      <c r="A173" s="8" t="s">
        <v>101</v>
      </c>
      <c r="B173" s="8" t="s">
        <v>98</v>
      </c>
      <c r="C173" s="8" t="s">
        <v>99</v>
      </c>
      <c r="D173" s="9">
        <v>2</v>
      </c>
      <c r="E173" s="11"/>
      <c r="F173" s="11"/>
      <c r="G173" s="11"/>
      <c r="H173" s="11"/>
      <c r="I173" s="11"/>
      <c r="J173" s="11"/>
      <c r="K173" s="11"/>
      <c r="L173" s="11"/>
      <c r="M173" s="8"/>
      <c r="N173" s="2"/>
      <c r="O173" s="2"/>
      <c r="P173" s="2"/>
      <c r="Q173" s="2"/>
      <c r="R173" s="2"/>
      <c r="S173" s="2"/>
      <c r="T173" s="2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2"/>
      <c r="AS173" s="2"/>
      <c r="AT173" s="3"/>
      <c r="AU173" s="2"/>
      <c r="AV173" s="3"/>
    </row>
    <row r="174" spans="1:48" ht="30" customHeight="1" x14ac:dyDescent="0.3">
      <c r="A174" s="8" t="s">
        <v>97</v>
      </c>
      <c r="B174" s="8" t="s">
        <v>98</v>
      </c>
      <c r="C174" s="8" t="s">
        <v>99</v>
      </c>
      <c r="D174" s="9">
        <v>0.14449999999999999</v>
      </c>
      <c r="E174" s="11"/>
      <c r="F174" s="11"/>
      <c r="G174" s="11"/>
      <c r="H174" s="11"/>
      <c r="I174" s="11"/>
      <c r="J174" s="11"/>
      <c r="K174" s="11"/>
      <c r="L174" s="11"/>
      <c r="M174" s="8"/>
      <c r="N174" s="2"/>
      <c r="O174" s="2"/>
      <c r="P174" s="2"/>
      <c r="Q174" s="2"/>
      <c r="R174" s="2"/>
      <c r="S174" s="2"/>
      <c r="T174" s="2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2"/>
      <c r="AS174" s="2"/>
      <c r="AT174" s="3"/>
      <c r="AU174" s="2"/>
      <c r="AV174" s="3"/>
    </row>
    <row r="175" spans="1:48" ht="30" customHeight="1" x14ac:dyDescent="0.3">
      <c r="A175" s="8" t="s">
        <v>103</v>
      </c>
      <c r="B175" s="8" t="s">
        <v>104</v>
      </c>
      <c r="C175" s="8" t="s">
        <v>68</v>
      </c>
      <c r="D175" s="9">
        <v>1</v>
      </c>
      <c r="E175" s="11"/>
      <c r="F175" s="11"/>
      <c r="G175" s="11"/>
      <c r="H175" s="11"/>
      <c r="I175" s="11"/>
      <c r="J175" s="11"/>
      <c r="K175" s="11"/>
      <c r="L175" s="11"/>
      <c r="M175" s="8"/>
      <c r="N175" s="2"/>
      <c r="O175" s="2"/>
      <c r="P175" s="2"/>
      <c r="Q175" s="2"/>
      <c r="R175" s="2"/>
      <c r="S175" s="2"/>
      <c r="T175" s="2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2"/>
      <c r="AS175" s="2"/>
      <c r="AT175" s="3"/>
      <c r="AU175" s="2"/>
      <c r="AV175" s="3"/>
    </row>
    <row r="176" spans="1:48" ht="30" customHeight="1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48" ht="30" customHeight="1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48" ht="30" customHeight="1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48" ht="30" customHeight="1" x14ac:dyDescent="0.3">
      <c r="A179" s="8" t="s">
        <v>105</v>
      </c>
      <c r="B179" s="9"/>
      <c r="C179" s="9"/>
      <c r="D179" s="9"/>
      <c r="E179" s="9"/>
      <c r="F179" s="11"/>
      <c r="G179" s="9"/>
      <c r="H179" s="11"/>
      <c r="I179" s="9"/>
      <c r="J179" s="11"/>
      <c r="K179" s="9"/>
      <c r="L179" s="11"/>
      <c r="M179" s="9"/>
    </row>
    <row r="180" spans="1:48" ht="30" customHeight="1" x14ac:dyDescent="0.3">
      <c r="A180" s="8" t="s">
        <v>168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3"/>
      <c r="O180" s="3"/>
      <c r="P180" s="3"/>
      <c r="Q180" s="2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</row>
    <row r="181" spans="1:48" ht="30" customHeight="1" x14ac:dyDescent="0.3">
      <c r="A181" s="8" t="s">
        <v>64</v>
      </c>
      <c r="B181" s="8" t="s">
        <v>65</v>
      </c>
      <c r="C181" s="8" t="s">
        <v>60</v>
      </c>
      <c r="D181" s="9">
        <v>191</v>
      </c>
      <c r="E181" s="11"/>
      <c r="F181" s="11"/>
      <c r="G181" s="11"/>
      <c r="H181" s="11"/>
      <c r="I181" s="11"/>
      <c r="J181" s="11"/>
      <c r="K181" s="11"/>
      <c r="L181" s="11"/>
      <c r="M181" s="8"/>
      <c r="N181" s="2"/>
      <c r="O181" s="2"/>
      <c r="P181" s="2"/>
      <c r="Q181" s="2"/>
      <c r="R181" s="2"/>
      <c r="S181" s="2"/>
      <c r="T181" s="2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2"/>
      <c r="AS181" s="2"/>
      <c r="AT181" s="3"/>
      <c r="AU181" s="2"/>
      <c r="AV181" s="3"/>
    </row>
    <row r="182" spans="1:48" ht="30" customHeight="1" x14ac:dyDescent="0.3">
      <c r="A182" s="8" t="s">
        <v>66</v>
      </c>
      <c r="B182" s="8" t="s">
        <v>67</v>
      </c>
      <c r="C182" s="8" t="s">
        <v>68</v>
      </c>
      <c r="D182" s="9">
        <v>1</v>
      </c>
      <c r="E182" s="11"/>
      <c r="F182" s="11"/>
      <c r="G182" s="11"/>
      <c r="H182" s="11"/>
      <c r="I182" s="11"/>
      <c r="J182" s="11"/>
      <c r="K182" s="11"/>
      <c r="L182" s="11"/>
      <c r="M182" s="8"/>
      <c r="N182" s="2"/>
      <c r="O182" s="2"/>
      <c r="P182" s="2"/>
      <c r="Q182" s="2"/>
      <c r="R182" s="2"/>
      <c r="S182" s="2"/>
      <c r="T182" s="2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2"/>
      <c r="AS182" s="2"/>
      <c r="AT182" s="3"/>
      <c r="AU182" s="2"/>
      <c r="AV182" s="3"/>
    </row>
    <row r="183" spans="1:48" ht="30" customHeight="1" x14ac:dyDescent="0.3">
      <c r="A183" s="8" t="s">
        <v>72</v>
      </c>
      <c r="B183" s="8" t="s">
        <v>115</v>
      </c>
      <c r="C183" s="8" t="s">
        <v>60</v>
      </c>
      <c r="D183" s="9">
        <v>300</v>
      </c>
      <c r="E183" s="11"/>
      <c r="F183" s="11"/>
      <c r="G183" s="11"/>
      <c r="H183" s="11"/>
      <c r="I183" s="11"/>
      <c r="J183" s="11"/>
      <c r="K183" s="11"/>
      <c r="L183" s="11"/>
      <c r="M183" s="8"/>
      <c r="N183" s="2"/>
      <c r="O183" s="2"/>
      <c r="P183" s="2"/>
      <c r="Q183" s="2"/>
      <c r="R183" s="2"/>
      <c r="S183" s="2"/>
      <c r="T183" s="2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2"/>
      <c r="AS183" s="2"/>
      <c r="AT183" s="3"/>
      <c r="AU183" s="2"/>
      <c r="AV183" s="3"/>
    </row>
    <row r="184" spans="1:48" ht="30" customHeight="1" x14ac:dyDescent="0.3">
      <c r="A184" s="8" t="s">
        <v>76</v>
      </c>
      <c r="B184" s="8" t="s">
        <v>77</v>
      </c>
      <c r="C184" s="8" t="s">
        <v>68</v>
      </c>
      <c r="D184" s="9">
        <v>1</v>
      </c>
      <c r="E184" s="11"/>
      <c r="F184" s="11"/>
      <c r="G184" s="11"/>
      <c r="H184" s="11"/>
      <c r="I184" s="11"/>
      <c r="J184" s="11"/>
      <c r="K184" s="11"/>
      <c r="L184" s="11"/>
      <c r="M184" s="8"/>
      <c r="N184" s="2"/>
      <c r="O184" s="2"/>
      <c r="P184" s="2"/>
      <c r="Q184" s="2"/>
      <c r="R184" s="2"/>
      <c r="S184" s="2"/>
      <c r="T184" s="2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2"/>
      <c r="AS184" s="2"/>
      <c r="AT184" s="3"/>
      <c r="AU184" s="2"/>
      <c r="AV184" s="3"/>
    </row>
    <row r="185" spans="1:48" ht="30" customHeight="1" x14ac:dyDescent="0.3">
      <c r="A185" s="8" t="s">
        <v>78</v>
      </c>
      <c r="B185" s="8" t="s">
        <v>79</v>
      </c>
      <c r="C185" s="8" t="s">
        <v>80</v>
      </c>
      <c r="D185" s="9">
        <v>106</v>
      </c>
      <c r="E185" s="11"/>
      <c r="F185" s="11"/>
      <c r="G185" s="11"/>
      <c r="H185" s="11"/>
      <c r="I185" s="11"/>
      <c r="J185" s="11"/>
      <c r="K185" s="11"/>
      <c r="L185" s="11"/>
      <c r="M185" s="8"/>
      <c r="N185" s="2"/>
      <c r="O185" s="2"/>
      <c r="P185" s="2"/>
      <c r="Q185" s="2"/>
      <c r="R185" s="2"/>
      <c r="S185" s="2"/>
      <c r="T185" s="2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2"/>
      <c r="AS185" s="2"/>
      <c r="AT185" s="3"/>
      <c r="AU185" s="2"/>
      <c r="AV185" s="3"/>
    </row>
    <row r="186" spans="1:48" ht="30" customHeight="1" x14ac:dyDescent="0.3">
      <c r="A186" s="8" t="s">
        <v>94</v>
      </c>
      <c r="B186" s="8" t="s">
        <v>95</v>
      </c>
      <c r="C186" s="8" t="s">
        <v>96</v>
      </c>
      <c r="D186" s="9">
        <v>52</v>
      </c>
      <c r="E186" s="11"/>
      <c r="F186" s="11"/>
      <c r="G186" s="11"/>
      <c r="H186" s="11"/>
      <c r="I186" s="11"/>
      <c r="J186" s="11"/>
      <c r="K186" s="11"/>
      <c r="L186" s="11"/>
      <c r="M186" s="8"/>
      <c r="N186" s="2"/>
      <c r="O186" s="2"/>
      <c r="P186" s="2"/>
      <c r="Q186" s="2"/>
      <c r="R186" s="2"/>
      <c r="S186" s="2"/>
      <c r="T186" s="2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2"/>
      <c r="AS186" s="2"/>
      <c r="AT186" s="3"/>
      <c r="AU186" s="2"/>
      <c r="AV186" s="3"/>
    </row>
    <row r="187" spans="1:48" ht="30" customHeight="1" x14ac:dyDescent="0.3">
      <c r="A187" s="8" t="s">
        <v>85</v>
      </c>
      <c r="B187" s="8" t="s">
        <v>86</v>
      </c>
      <c r="C187" s="8" t="s">
        <v>87</v>
      </c>
      <c r="D187" s="9">
        <v>52</v>
      </c>
      <c r="E187" s="11"/>
      <c r="F187" s="11"/>
      <c r="G187" s="11"/>
      <c r="H187" s="11"/>
      <c r="I187" s="11"/>
      <c r="J187" s="11"/>
      <c r="K187" s="11"/>
      <c r="L187" s="11"/>
      <c r="M187" s="8"/>
      <c r="N187" s="2"/>
      <c r="O187" s="2"/>
      <c r="P187" s="2"/>
      <c r="Q187" s="2"/>
      <c r="R187" s="2"/>
      <c r="S187" s="2"/>
      <c r="T187" s="2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2"/>
      <c r="AS187" s="2"/>
      <c r="AT187" s="3"/>
      <c r="AU187" s="2"/>
      <c r="AV187" s="3"/>
    </row>
    <row r="188" spans="1:48" ht="30" customHeight="1" x14ac:dyDescent="0.3">
      <c r="A188" s="8" t="s">
        <v>97</v>
      </c>
      <c r="B188" s="8" t="s">
        <v>98</v>
      </c>
      <c r="C188" s="8" t="s">
        <v>99</v>
      </c>
      <c r="D188" s="9">
        <v>3</v>
      </c>
      <c r="E188" s="11"/>
      <c r="F188" s="11"/>
      <c r="G188" s="11"/>
      <c r="H188" s="11"/>
      <c r="I188" s="11"/>
      <c r="J188" s="11"/>
      <c r="K188" s="11"/>
      <c r="L188" s="11"/>
      <c r="M188" s="8"/>
      <c r="N188" s="2"/>
      <c r="O188" s="2"/>
      <c r="P188" s="2"/>
      <c r="Q188" s="2"/>
      <c r="R188" s="2"/>
      <c r="S188" s="2"/>
      <c r="T188" s="2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2"/>
      <c r="AS188" s="2"/>
      <c r="AT188" s="3"/>
      <c r="AU188" s="2"/>
      <c r="AV188" s="3"/>
    </row>
    <row r="189" spans="1:48" ht="30" customHeight="1" x14ac:dyDescent="0.3">
      <c r="A189" s="8" t="s">
        <v>102</v>
      </c>
      <c r="B189" s="8" t="s">
        <v>98</v>
      </c>
      <c r="C189" s="8" t="s">
        <v>99</v>
      </c>
      <c r="D189" s="9">
        <v>1</v>
      </c>
      <c r="E189" s="11"/>
      <c r="F189" s="11"/>
      <c r="G189" s="11"/>
      <c r="H189" s="11"/>
      <c r="I189" s="11"/>
      <c r="J189" s="11"/>
      <c r="K189" s="11"/>
      <c r="L189" s="11"/>
      <c r="M189" s="8"/>
      <c r="N189" s="2"/>
      <c r="O189" s="2"/>
      <c r="P189" s="2"/>
      <c r="Q189" s="2"/>
      <c r="R189" s="2"/>
      <c r="S189" s="2"/>
      <c r="T189" s="2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2"/>
      <c r="AS189" s="2"/>
      <c r="AT189" s="3"/>
      <c r="AU189" s="2"/>
      <c r="AV189" s="3"/>
    </row>
    <row r="190" spans="1:48" ht="30" customHeight="1" x14ac:dyDescent="0.3">
      <c r="A190" s="8" t="s">
        <v>101</v>
      </c>
      <c r="B190" s="8" t="s">
        <v>98</v>
      </c>
      <c r="C190" s="8" t="s">
        <v>99</v>
      </c>
      <c r="D190" s="9">
        <v>3</v>
      </c>
      <c r="E190" s="11"/>
      <c r="F190" s="11"/>
      <c r="G190" s="11"/>
      <c r="H190" s="11"/>
      <c r="I190" s="11"/>
      <c r="J190" s="11"/>
      <c r="K190" s="11"/>
      <c r="L190" s="11"/>
      <c r="M190" s="8"/>
      <c r="N190" s="2"/>
      <c r="O190" s="2"/>
      <c r="P190" s="2"/>
      <c r="Q190" s="2"/>
      <c r="R190" s="2"/>
      <c r="S190" s="2"/>
      <c r="T190" s="2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2"/>
      <c r="AS190" s="2"/>
      <c r="AT190" s="3"/>
      <c r="AU190" s="2"/>
      <c r="AV190" s="3"/>
    </row>
    <row r="191" spans="1:48" ht="30" customHeight="1" x14ac:dyDescent="0.3">
      <c r="A191" s="8" t="s">
        <v>103</v>
      </c>
      <c r="B191" s="8" t="s">
        <v>104</v>
      </c>
      <c r="C191" s="8" t="s">
        <v>68</v>
      </c>
      <c r="D191" s="9">
        <v>1</v>
      </c>
      <c r="E191" s="11"/>
      <c r="F191" s="11"/>
      <c r="G191" s="11"/>
      <c r="H191" s="11"/>
      <c r="I191" s="11"/>
      <c r="J191" s="11"/>
      <c r="K191" s="11"/>
      <c r="L191" s="11"/>
      <c r="M191" s="8"/>
      <c r="N191" s="2"/>
      <c r="O191" s="2"/>
      <c r="P191" s="2"/>
      <c r="Q191" s="2"/>
      <c r="R191" s="2"/>
      <c r="S191" s="2"/>
      <c r="T191" s="2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2"/>
      <c r="AS191" s="2"/>
      <c r="AT191" s="3"/>
      <c r="AU191" s="2"/>
      <c r="AV191" s="3"/>
    </row>
    <row r="192" spans="1:48" ht="30" customHeight="1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48" ht="30" customHeight="1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48" ht="30" customHeight="1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48" ht="30" customHeight="1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48" ht="30" customHeight="1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48" ht="30" customHeight="1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48" ht="30" customHeight="1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48" ht="30" customHeight="1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48" ht="30" customHeight="1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48" ht="30" customHeight="1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48" ht="30" customHeight="1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48" ht="30" customHeight="1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48" ht="30" customHeight="1" x14ac:dyDescent="0.3">
      <c r="A204" s="8" t="s">
        <v>105</v>
      </c>
      <c r="B204" s="9"/>
      <c r="C204" s="9"/>
      <c r="D204" s="9"/>
      <c r="E204" s="9"/>
      <c r="F204" s="11"/>
      <c r="G204" s="9"/>
      <c r="H204" s="11"/>
      <c r="I204" s="9"/>
      <c r="J204" s="11"/>
      <c r="K204" s="9"/>
      <c r="L204" s="11"/>
      <c r="M204" s="9"/>
    </row>
    <row r="205" spans="1:48" ht="30" customHeight="1" x14ac:dyDescent="0.3">
      <c r="A205" s="8" t="s">
        <v>170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3"/>
      <c r="O205" s="3"/>
      <c r="P205" s="3"/>
      <c r="Q205" s="2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</row>
    <row r="206" spans="1:48" ht="30" customHeight="1" x14ac:dyDescent="0.3">
      <c r="A206" s="8" t="s">
        <v>110</v>
      </c>
      <c r="B206" s="8" t="s">
        <v>111</v>
      </c>
      <c r="C206" s="8" t="s">
        <v>60</v>
      </c>
      <c r="D206" s="9">
        <v>141</v>
      </c>
      <c r="E206" s="11"/>
      <c r="F206" s="11"/>
      <c r="G206" s="11"/>
      <c r="H206" s="11"/>
      <c r="I206" s="11"/>
      <c r="J206" s="11"/>
      <c r="K206" s="11"/>
      <c r="L206" s="11"/>
      <c r="M206" s="8"/>
      <c r="N206" s="2"/>
      <c r="O206" s="2"/>
      <c r="P206" s="2"/>
      <c r="Q206" s="2"/>
      <c r="R206" s="2"/>
      <c r="S206" s="2"/>
      <c r="T206" s="2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2"/>
      <c r="AS206" s="2"/>
      <c r="AT206" s="3"/>
      <c r="AU206" s="2"/>
      <c r="AV206" s="3"/>
    </row>
    <row r="207" spans="1:48" ht="30" customHeight="1" x14ac:dyDescent="0.3">
      <c r="A207" s="8" t="s">
        <v>110</v>
      </c>
      <c r="B207" s="8" t="s">
        <v>112</v>
      </c>
      <c r="C207" s="8" t="s">
        <v>60</v>
      </c>
      <c r="D207" s="9">
        <v>20</v>
      </c>
      <c r="E207" s="11"/>
      <c r="F207" s="11"/>
      <c r="G207" s="11"/>
      <c r="H207" s="11"/>
      <c r="I207" s="11"/>
      <c r="J207" s="11"/>
      <c r="K207" s="11"/>
      <c r="L207" s="11"/>
      <c r="M207" s="8"/>
      <c r="N207" s="2"/>
      <c r="O207" s="2"/>
      <c r="P207" s="2"/>
      <c r="Q207" s="2"/>
      <c r="R207" s="2"/>
      <c r="S207" s="2"/>
      <c r="T207" s="2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2"/>
      <c r="AS207" s="2"/>
      <c r="AT207" s="3"/>
      <c r="AU207" s="2"/>
      <c r="AV207" s="3"/>
    </row>
    <row r="208" spans="1:48" ht="30" customHeight="1" x14ac:dyDescent="0.3">
      <c r="A208" s="8" t="s">
        <v>110</v>
      </c>
      <c r="B208" s="8" t="s">
        <v>113</v>
      </c>
      <c r="C208" s="8" t="s">
        <v>60</v>
      </c>
      <c r="D208" s="9">
        <v>40</v>
      </c>
      <c r="E208" s="11"/>
      <c r="F208" s="11"/>
      <c r="G208" s="11"/>
      <c r="H208" s="11"/>
      <c r="I208" s="11"/>
      <c r="J208" s="11"/>
      <c r="K208" s="11"/>
      <c r="L208" s="11"/>
      <c r="M208" s="8"/>
      <c r="N208" s="2"/>
      <c r="O208" s="2"/>
      <c r="P208" s="2"/>
      <c r="Q208" s="2"/>
      <c r="R208" s="2"/>
      <c r="S208" s="2"/>
      <c r="T208" s="2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2"/>
      <c r="AS208" s="2"/>
      <c r="AT208" s="3"/>
      <c r="AU208" s="2"/>
      <c r="AV208" s="3"/>
    </row>
    <row r="209" spans="1:48" ht="30" customHeight="1" x14ac:dyDescent="0.3">
      <c r="A209" s="8" t="s">
        <v>66</v>
      </c>
      <c r="B209" s="8" t="s">
        <v>114</v>
      </c>
      <c r="C209" s="8" t="s">
        <v>68</v>
      </c>
      <c r="D209" s="9">
        <v>1</v>
      </c>
      <c r="E209" s="11"/>
      <c r="F209" s="11"/>
      <c r="G209" s="11"/>
      <c r="H209" s="11"/>
      <c r="I209" s="11"/>
      <c r="J209" s="11"/>
      <c r="K209" s="11"/>
      <c r="L209" s="11"/>
      <c r="M209" s="8"/>
      <c r="N209" s="2"/>
      <c r="O209" s="2"/>
      <c r="P209" s="2"/>
      <c r="Q209" s="2"/>
      <c r="R209" s="2"/>
      <c r="S209" s="2"/>
      <c r="T209" s="2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2"/>
      <c r="AS209" s="2"/>
      <c r="AT209" s="3"/>
      <c r="AU209" s="2"/>
      <c r="AV209" s="3"/>
    </row>
    <row r="210" spans="1:48" ht="30" customHeight="1" x14ac:dyDescent="0.3">
      <c r="A210" s="8" t="s">
        <v>134</v>
      </c>
      <c r="B210" s="8" t="s">
        <v>135</v>
      </c>
      <c r="C210" s="8" t="s">
        <v>136</v>
      </c>
      <c r="D210" s="9">
        <v>11</v>
      </c>
      <c r="E210" s="11"/>
      <c r="F210" s="11"/>
      <c r="G210" s="11"/>
      <c r="H210" s="11"/>
      <c r="I210" s="11"/>
      <c r="J210" s="11"/>
      <c r="K210" s="11"/>
      <c r="L210" s="11"/>
      <c r="M210" s="8"/>
      <c r="N210" s="2"/>
      <c r="O210" s="2"/>
      <c r="P210" s="2"/>
      <c r="Q210" s="2"/>
      <c r="R210" s="2"/>
      <c r="S210" s="2"/>
      <c r="T210" s="2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2"/>
      <c r="AS210" s="2"/>
      <c r="AT210" s="3"/>
      <c r="AU210" s="2"/>
      <c r="AV210" s="3"/>
    </row>
    <row r="211" spans="1:48" ht="30" customHeight="1" x14ac:dyDescent="0.3">
      <c r="A211" s="8" t="s">
        <v>66</v>
      </c>
      <c r="B211" s="8" t="s">
        <v>67</v>
      </c>
      <c r="C211" s="8" t="s">
        <v>68</v>
      </c>
      <c r="D211" s="9">
        <v>1</v>
      </c>
      <c r="E211" s="11"/>
      <c r="F211" s="11"/>
      <c r="G211" s="11"/>
      <c r="H211" s="11"/>
      <c r="I211" s="11"/>
      <c r="J211" s="11"/>
      <c r="K211" s="11"/>
      <c r="L211" s="11"/>
      <c r="M211" s="8"/>
      <c r="N211" s="2"/>
      <c r="O211" s="2"/>
      <c r="P211" s="2"/>
      <c r="Q211" s="2"/>
      <c r="R211" s="2"/>
      <c r="S211" s="2"/>
      <c r="T211" s="2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2"/>
      <c r="AS211" s="2"/>
      <c r="AT211" s="3"/>
      <c r="AU211" s="2"/>
      <c r="AV211" s="3"/>
    </row>
    <row r="212" spans="1:48" ht="30" customHeight="1" x14ac:dyDescent="0.3">
      <c r="A212" s="8" t="s">
        <v>134</v>
      </c>
      <c r="B212" s="8" t="s">
        <v>137</v>
      </c>
      <c r="C212" s="8" t="s">
        <v>80</v>
      </c>
      <c r="D212" s="9">
        <v>20</v>
      </c>
      <c r="E212" s="11"/>
      <c r="F212" s="11"/>
      <c r="G212" s="11"/>
      <c r="H212" s="11"/>
      <c r="I212" s="11"/>
      <c r="J212" s="11"/>
      <c r="K212" s="11"/>
      <c r="L212" s="11"/>
      <c r="M212" s="8"/>
      <c r="N212" s="2"/>
      <c r="O212" s="2"/>
      <c r="P212" s="2"/>
      <c r="Q212" s="2"/>
      <c r="R212" s="2"/>
      <c r="S212" s="2"/>
      <c r="T212" s="2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2"/>
      <c r="AS212" s="2"/>
      <c r="AT212" s="3"/>
      <c r="AU212" s="2"/>
      <c r="AV212" s="3"/>
    </row>
    <row r="213" spans="1:48" ht="30" customHeight="1" x14ac:dyDescent="0.3">
      <c r="A213" s="8" t="s">
        <v>72</v>
      </c>
      <c r="B213" s="8" t="s">
        <v>115</v>
      </c>
      <c r="C213" s="8" t="s">
        <v>60</v>
      </c>
      <c r="D213" s="9">
        <v>407</v>
      </c>
      <c r="E213" s="11"/>
      <c r="F213" s="11"/>
      <c r="G213" s="11"/>
      <c r="H213" s="11"/>
      <c r="I213" s="11"/>
      <c r="J213" s="11"/>
      <c r="K213" s="11"/>
      <c r="L213" s="11"/>
      <c r="M213" s="8"/>
      <c r="N213" s="2"/>
      <c r="O213" s="2"/>
      <c r="P213" s="2"/>
      <c r="Q213" s="2"/>
      <c r="R213" s="2"/>
      <c r="S213" s="2"/>
      <c r="T213" s="2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2"/>
      <c r="AS213" s="2"/>
      <c r="AT213" s="3"/>
      <c r="AU213" s="2"/>
      <c r="AV213" s="3"/>
    </row>
    <row r="214" spans="1:48" ht="30" customHeight="1" x14ac:dyDescent="0.3">
      <c r="A214" s="8" t="s">
        <v>76</v>
      </c>
      <c r="B214" s="8" t="s">
        <v>77</v>
      </c>
      <c r="C214" s="8" t="s">
        <v>68</v>
      </c>
      <c r="D214" s="9">
        <v>1</v>
      </c>
      <c r="E214" s="11"/>
      <c r="F214" s="11"/>
      <c r="G214" s="11"/>
      <c r="H214" s="11"/>
      <c r="I214" s="11"/>
      <c r="J214" s="11"/>
      <c r="K214" s="11"/>
      <c r="L214" s="11"/>
      <c r="M214" s="8"/>
      <c r="N214" s="2"/>
      <c r="O214" s="2"/>
      <c r="P214" s="2"/>
      <c r="Q214" s="2"/>
      <c r="R214" s="2"/>
      <c r="S214" s="2"/>
      <c r="T214" s="2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2"/>
      <c r="AS214" s="2"/>
      <c r="AT214" s="3"/>
      <c r="AU214" s="2"/>
      <c r="AV214" s="3"/>
    </row>
    <row r="215" spans="1:48" ht="30" customHeight="1" x14ac:dyDescent="0.3">
      <c r="A215" s="8" t="s">
        <v>117</v>
      </c>
      <c r="B215" s="8" t="s">
        <v>118</v>
      </c>
      <c r="C215" s="8" t="s">
        <v>80</v>
      </c>
      <c r="D215" s="9">
        <v>10</v>
      </c>
      <c r="E215" s="11"/>
      <c r="F215" s="11"/>
      <c r="G215" s="11"/>
      <c r="H215" s="11"/>
      <c r="I215" s="11"/>
      <c r="J215" s="11"/>
      <c r="K215" s="11"/>
      <c r="L215" s="11"/>
      <c r="M215" s="8"/>
      <c r="N215" s="2"/>
      <c r="O215" s="2"/>
      <c r="P215" s="2"/>
      <c r="Q215" s="2"/>
      <c r="R215" s="2"/>
      <c r="S215" s="2"/>
      <c r="T215" s="2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2"/>
      <c r="AS215" s="2"/>
      <c r="AT215" s="3"/>
      <c r="AU215" s="2"/>
      <c r="AV215" s="3"/>
    </row>
    <row r="216" spans="1:48" ht="30" customHeight="1" x14ac:dyDescent="0.3">
      <c r="A216" s="8" t="s">
        <v>117</v>
      </c>
      <c r="B216" s="8" t="s">
        <v>119</v>
      </c>
      <c r="C216" s="8" t="s">
        <v>80</v>
      </c>
      <c r="D216" s="9">
        <v>10</v>
      </c>
      <c r="E216" s="11"/>
      <c r="F216" s="11"/>
      <c r="G216" s="11"/>
      <c r="H216" s="11"/>
      <c r="I216" s="11"/>
      <c r="J216" s="11"/>
      <c r="K216" s="11"/>
      <c r="L216" s="11"/>
      <c r="M216" s="8"/>
      <c r="N216" s="2"/>
      <c r="O216" s="2"/>
      <c r="P216" s="2"/>
      <c r="Q216" s="2"/>
      <c r="R216" s="2"/>
      <c r="S216" s="2"/>
      <c r="T216" s="2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2"/>
      <c r="AS216" s="2"/>
      <c r="AT216" s="3"/>
      <c r="AU216" s="2"/>
      <c r="AV216" s="3"/>
    </row>
    <row r="217" spans="1:48" ht="30" customHeight="1" x14ac:dyDescent="0.3">
      <c r="A217" s="8" t="s">
        <v>172</v>
      </c>
      <c r="B217" s="8" t="s">
        <v>173</v>
      </c>
      <c r="C217" s="8" t="s">
        <v>80</v>
      </c>
      <c r="D217" s="9">
        <v>10</v>
      </c>
      <c r="E217" s="11"/>
      <c r="F217" s="11"/>
      <c r="G217" s="11"/>
      <c r="H217" s="11"/>
      <c r="I217" s="11"/>
      <c r="J217" s="11"/>
      <c r="K217" s="11"/>
      <c r="L217" s="11"/>
      <c r="M217" s="8"/>
      <c r="N217" s="2"/>
      <c r="O217" s="2"/>
      <c r="P217" s="2"/>
      <c r="Q217" s="2"/>
      <c r="R217" s="2"/>
      <c r="S217" s="2"/>
      <c r="T217" s="2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2"/>
      <c r="AS217" s="2"/>
      <c r="AT217" s="3"/>
      <c r="AU217" s="2"/>
      <c r="AV217" s="3"/>
    </row>
    <row r="218" spans="1:48" ht="30" customHeight="1" x14ac:dyDescent="0.3">
      <c r="A218" s="8" t="s">
        <v>174</v>
      </c>
      <c r="B218" s="8" t="s">
        <v>174</v>
      </c>
      <c r="C218" s="8" t="s">
        <v>68</v>
      </c>
      <c r="D218" s="9">
        <v>1</v>
      </c>
      <c r="E218" s="11"/>
      <c r="F218" s="11"/>
      <c r="G218" s="11"/>
      <c r="H218" s="11"/>
      <c r="I218" s="11"/>
      <c r="J218" s="11"/>
      <c r="K218" s="11"/>
      <c r="L218" s="11"/>
      <c r="M218" s="8"/>
      <c r="N218" s="2"/>
      <c r="O218" s="2"/>
      <c r="P218" s="2"/>
      <c r="Q218" s="2"/>
      <c r="R218" s="2"/>
      <c r="S218" s="2"/>
      <c r="T218" s="2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2"/>
      <c r="AS218" s="2"/>
      <c r="AT218" s="3"/>
      <c r="AU218" s="2"/>
      <c r="AV218" s="3"/>
    </row>
    <row r="219" spans="1:48" ht="30" customHeight="1" x14ac:dyDescent="0.3">
      <c r="A219" s="8" t="s">
        <v>100</v>
      </c>
      <c r="B219" s="8" t="s">
        <v>98</v>
      </c>
      <c r="C219" s="8" t="s">
        <v>99</v>
      </c>
      <c r="D219" s="9">
        <v>10</v>
      </c>
      <c r="E219" s="11"/>
      <c r="F219" s="11"/>
      <c r="G219" s="11"/>
      <c r="H219" s="11"/>
      <c r="I219" s="11"/>
      <c r="J219" s="11"/>
      <c r="K219" s="11"/>
      <c r="L219" s="11"/>
      <c r="M219" s="8"/>
      <c r="N219" s="2"/>
      <c r="O219" s="2"/>
      <c r="P219" s="2"/>
      <c r="Q219" s="2"/>
      <c r="R219" s="2"/>
      <c r="S219" s="2"/>
      <c r="T219" s="2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2"/>
      <c r="AS219" s="2"/>
      <c r="AT219" s="3"/>
      <c r="AU219" s="2"/>
      <c r="AV219" s="3"/>
    </row>
    <row r="220" spans="1:48" ht="30" customHeight="1" x14ac:dyDescent="0.3">
      <c r="A220" s="8" t="s">
        <v>101</v>
      </c>
      <c r="B220" s="8" t="s">
        <v>98</v>
      </c>
      <c r="C220" s="8" t="s">
        <v>99</v>
      </c>
      <c r="D220" s="9">
        <v>4</v>
      </c>
      <c r="E220" s="11"/>
      <c r="F220" s="11"/>
      <c r="G220" s="11"/>
      <c r="H220" s="11"/>
      <c r="I220" s="11"/>
      <c r="J220" s="11"/>
      <c r="K220" s="11"/>
      <c r="L220" s="11"/>
      <c r="M220" s="8"/>
      <c r="N220" s="2"/>
      <c r="O220" s="2"/>
      <c r="P220" s="2"/>
      <c r="Q220" s="2"/>
      <c r="R220" s="2"/>
      <c r="S220" s="2"/>
      <c r="T220" s="2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2"/>
      <c r="AS220" s="2"/>
      <c r="AT220" s="3"/>
      <c r="AU220" s="2"/>
      <c r="AV220" s="3"/>
    </row>
    <row r="221" spans="1:48" ht="30" customHeight="1" x14ac:dyDescent="0.3">
      <c r="A221" s="8" t="s">
        <v>103</v>
      </c>
      <c r="B221" s="8" t="s">
        <v>104</v>
      </c>
      <c r="C221" s="8" t="s">
        <v>68</v>
      </c>
      <c r="D221" s="9">
        <v>1</v>
      </c>
      <c r="E221" s="11"/>
      <c r="F221" s="11"/>
      <c r="G221" s="11"/>
      <c r="H221" s="11"/>
      <c r="I221" s="11"/>
      <c r="J221" s="11"/>
      <c r="K221" s="11"/>
      <c r="L221" s="11"/>
      <c r="M221" s="8"/>
      <c r="N221" s="2"/>
      <c r="O221" s="2"/>
      <c r="P221" s="2"/>
      <c r="Q221" s="2"/>
      <c r="R221" s="2"/>
      <c r="S221" s="2"/>
      <c r="T221" s="2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2"/>
      <c r="AS221" s="2"/>
      <c r="AT221" s="3"/>
      <c r="AU221" s="2"/>
      <c r="AV221" s="3"/>
    </row>
    <row r="222" spans="1:48" ht="30" customHeight="1" x14ac:dyDescent="0.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48" ht="30" customHeight="1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48" ht="30" customHeight="1" x14ac:dyDescent="0.3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</row>
    <row r="225" spans="1:48" ht="30" customHeight="1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48" ht="30" customHeight="1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48" ht="30" customHeight="1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48" ht="30" customHeight="1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48" ht="30" customHeight="1" x14ac:dyDescent="0.3">
      <c r="A229" s="8" t="s">
        <v>105</v>
      </c>
      <c r="B229" s="9"/>
      <c r="C229" s="9"/>
      <c r="D229" s="9"/>
      <c r="E229" s="9"/>
      <c r="F229" s="11"/>
      <c r="G229" s="9"/>
      <c r="H229" s="11"/>
      <c r="I229" s="9"/>
      <c r="J229" s="11"/>
      <c r="K229" s="9"/>
      <c r="L229" s="11"/>
      <c r="M229" s="9"/>
    </row>
    <row r="230" spans="1:48" ht="30" customHeight="1" x14ac:dyDescent="0.3">
      <c r="A230" s="8" t="s">
        <v>175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3"/>
      <c r="O230" s="3"/>
      <c r="P230" s="3"/>
      <c r="Q230" s="2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</row>
    <row r="231" spans="1:48" ht="30" customHeight="1" x14ac:dyDescent="0.3">
      <c r="A231" s="8" t="s">
        <v>110</v>
      </c>
      <c r="B231" s="8" t="s">
        <v>111</v>
      </c>
      <c r="C231" s="8" t="s">
        <v>60</v>
      </c>
      <c r="D231" s="9">
        <v>149</v>
      </c>
      <c r="E231" s="11"/>
      <c r="F231" s="11"/>
      <c r="G231" s="11"/>
      <c r="H231" s="11"/>
      <c r="I231" s="11"/>
      <c r="J231" s="11"/>
      <c r="K231" s="11"/>
      <c r="L231" s="11"/>
      <c r="M231" s="8"/>
      <c r="N231" s="2"/>
      <c r="O231" s="2"/>
      <c r="P231" s="2"/>
      <c r="Q231" s="2"/>
      <c r="R231" s="2"/>
      <c r="S231" s="2"/>
      <c r="T231" s="2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2"/>
      <c r="AS231" s="2"/>
      <c r="AT231" s="3"/>
      <c r="AU231" s="2"/>
      <c r="AV231" s="3"/>
    </row>
    <row r="232" spans="1:48" ht="30" customHeight="1" x14ac:dyDescent="0.3">
      <c r="A232" s="8" t="s">
        <v>110</v>
      </c>
      <c r="B232" s="8" t="s">
        <v>112</v>
      </c>
      <c r="C232" s="8" t="s">
        <v>60</v>
      </c>
      <c r="D232" s="9">
        <v>29</v>
      </c>
      <c r="E232" s="11"/>
      <c r="F232" s="11"/>
      <c r="G232" s="11"/>
      <c r="H232" s="11"/>
      <c r="I232" s="11"/>
      <c r="J232" s="11"/>
      <c r="K232" s="11"/>
      <c r="L232" s="11"/>
      <c r="M232" s="8"/>
      <c r="N232" s="2"/>
      <c r="O232" s="2"/>
      <c r="P232" s="2"/>
      <c r="Q232" s="2"/>
      <c r="R232" s="2"/>
      <c r="S232" s="2"/>
      <c r="T232" s="2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2"/>
      <c r="AS232" s="2"/>
      <c r="AT232" s="3"/>
      <c r="AU232" s="2"/>
      <c r="AV232" s="3"/>
    </row>
    <row r="233" spans="1:48" ht="30" customHeight="1" x14ac:dyDescent="0.3">
      <c r="A233" s="8" t="s">
        <v>110</v>
      </c>
      <c r="B233" s="8" t="s">
        <v>113</v>
      </c>
      <c r="C233" s="8" t="s">
        <v>60</v>
      </c>
      <c r="D233" s="9">
        <v>42</v>
      </c>
      <c r="E233" s="11"/>
      <c r="F233" s="11"/>
      <c r="G233" s="11"/>
      <c r="H233" s="11"/>
      <c r="I233" s="11"/>
      <c r="J233" s="11"/>
      <c r="K233" s="11"/>
      <c r="L233" s="11"/>
      <c r="M233" s="8"/>
      <c r="N233" s="2"/>
      <c r="O233" s="2"/>
      <c r="P233" s="2"/>
      <c r="Q233" s="2"/>
      <c r="R233" s="2"/>
      <c r="S233" s="2"/>
      <c r="T233" s="2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2"/>
      <c r="AS233" s="2"/>
      <c r="AT233" s="3"/>
      <c r="AU233" s="2"/>
      <c r="AV233" s="3"/>
    </row>
    <row r="234" spans="1:48" ht="30" customHeight="1" x14ac:dyDescent="0.3">
      <c r="A234" s="8" t="s">
        <v>66</v>
      </c>
      <c r="B234" s="8" t="s">
        <v>114</v>
      </c>
      <c r="C234" s="8" t="s">
        <v>68</v>
      </c>
      <c r="D234" s="9">
        <v>1</v>
      </c>
      <c r="E234" s="11"/>
      <c r="F234" s="11"/>
      <c r="G234" s="11"/>
      <c r="H234" s="11"/>
      <c r="I234" s="11"/>
      <c r="J234" s="11"/>
      <c r="K234" s="11"/>
      <c r="L234" s="11"/>
      <c r="M234" s="8"/>
      <c r="N234" s="2"/>
      <c r="O234" s="2"/>
      <c r="P234" s="2"/>
      <c r="Q234" s="2"/>
      <c r="R234" s="2"/>
      <c r="S234" s="2"/>
      <c r="T234" s="2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2"/>
      <c r="AS234" s="2"/>
      <c r="AT234" s="3"/>
      <c r="AU234" s="2"/>
      <c r="AV234" s="3"/>
    </row>
    <row r="235" spans="1:48" ht="30" customHeight="1" x14ac:dyDescent="0.3">
      <c r="A235" s="8" t="s">
        <v>134</v>
      </c>
      <c r="B235" s="8" t="s">
        <v>135</v>
      </c>
      <c r="C235" s="8" t="s">
        <v>136</v>
      </c>
      <c r="D235" s="9">
        <v>13</v>
      </c>
      <c r="E235" s="11"/>
      <c r="F235" s="11"/>
      <c r="G235" s="11"/>
      <c r="H235" s="11"/>
      <c r="I235" s="11"/>
      <c r="J235" s="11"/>
      <c r="K235" s="11"/>
      <c r="L235" s="11"/>
      <c r="M235" s="8"/>
      <c r="N235" s="2"/>
      <c r="O235" s="2"/>
      <c r="P235" s="2"/>
      <c r="Q235" s="2"/>
      <c r="R235" s="2"/>
      <c r="S235" s="2"/>
      <c r="T235" s="2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2"/>
      <c r="AS235" s="2"/>
      <c r="AT235" s="3"/>
      <c r="AU235" s="2"/>
      <c r="AV235" s="3"/>
    </row>
    <row r="236" spans="1:48" ht="30" customHeight="1" x14ac:dyDescent="0.3">
      <c r="A236" s="8" t="s">
        <v>66</v>
      </c>
      <c r="B236" s="8" t="s">
        <v>67</v>
      </c>
      <c r="C236" s="8" t="s">
        <v>68</v>
      </c>
      <c r="D236" s="9">
        <v>1</v>
      </c>
      <c r="E236" s="11"/>
      <c r="F236" s="11"/>
      <c r="G236" s="11"/>
      <c r="H236" s="11"/>
      <c r="I236" s="11"/>
      <c r="J236" s="11"/>
      <c r="K236" s="11"/>
      <c r="L236" s="11"/>
      <c r="M236" s="8"/>
      <c r="N236" s="2"/>
      <c r="O236" s="2"/>
      <c r="P236" s="2"/>
      <c r="Q236" s="2"/>
      <c r="R236" s="2"/>
      <c r="S236" s="2"/>
      <c r="T236" s="2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2"/>
      <c r="AS236" s="2"/>
      <c r="AT236" s="3"/>
      <c r="AU236" s="2"/>
      <c r="AV236" s="3"/>
    </row>
    <row r="237" spans="1:48" ht="30" customHeight="1" x14ac:dyDescent="0.3">
      <c r="A237" s="8" t="s">
        <v>134</v>
      </c>
      <c r="B237" s="8" t="s">
        <v>137</v>
      </c>
      <c r="C237" s="8" t="s">
        <v>80</v>
      </c>
      <c r="D237" s="9">
        <v>24</v>
      </c>
      <c r="E237" s="11"/>
      <c r="F237" s="11"/>
      <c r="G237" s="11"/>
      <c r="H237" s="11"/>
      <c r="I237" s="11"/>
      <c r="J237" s="11"/>
      <c r="K237" s="11"/>
      <c r="L237" s="11"/>
      <c r="M237" s="8"/>
      <c r="N237" s="2"/>
      <c r="O237" s="2"/>
      <c r="P237" s="2"/>
      <c r="Q237" s="2"/>
      <c r="R237" s="2"/>
      <c r="S237" s="2"/>
      <c r="T237" s="2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2"/>
      <c r="AS237" s="2"/>
      <c r="AT237" s="3"/>
      <c r="AU237" s="2"/>
      <c r="AV237" s="3"/>
    </row>
    <row r="238" spans="1:48" ht="30" customHeight="1" x14ac:dyDescent="0.3">
      <c r="A238" s="8" t="s">
        <v>72</v>
      </c>
      <c r="B238" s="8" t="s">
        <v>115</v>
      </c>
      <c r="C238" s="8" t="s">
        <v>60</v>
      </c>
      <c r="D238" s="9">
        <v>422</v>
      </c>
      <c r="E238" s="11"/>
      <c r="F238" s="11"/>
      <c r="G238" s="11"/>
      <c r="H238" s="11"/>
      <c r="I238" s="11"/>
      <c r="J238" s="11"/>
      <c r="K238" s="11"/>
      <c r="L238" s="11"/>
      <c r="M238" s="8"/>
      <c r="N238" s="2"/>
      <c r="O238" s="2"/>
      <c r="P238" s="2"/>
      <c r="Q238" s="2"/>
      <c r="R238" s="2"/>
      <c r="S238" s="2"/>
      <c r="T238" s="2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2"/>
      <c r="AS238" s="2"/>
      <c r="AT238" s="3"/>
      <c r="AU238" s="2"/>
      <c r="AV238" s="3"/>
    </row>
    <row r="239" spans="1:48" ht="30" customHeight="1" x14ac:dyDescent="0.3">
      <c r="A239" s="8" t="s">
        <v>76</v>
      </c>
      <c r="B239" s="8" t="s">
        <v>77</v>
      </c>
      <c r="C239" s="8" t="s">
        <v>68</v>
      </c>
      <c r="D239" s="9">
        <v>1</v>
      </c>
      <c r="E239" s="11"/>
      <c r="F239" s="11"/>
      <c r="G239" s="11"/>
      <c r="H239" s="11"/>
      <c r="I239" s="11"/>
      <c r="J239" s="11"/>
      <c r="K239" s="11"/>
      <c r="L239" s="11"/>
      <c r="M239" s="8"/>
      <c r="N239" s="2"/>
      <c r="O239" s="2"/>
      <c r="P239" s="2"/>
      <c r="Q239" s="2"/>
      <c r="R239" s="2"/>
      <c r="S239" s="2"/>
      <c r="T239" s="2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2"/>
      <c r="AS239" s="2"/>
      <c r="AT239" s="3"/>
      <c r="AU239" s="2"/>
      <c r="AV239" s="3"/>
    </row>
    <row r="240" spans="1:48" ht="30" customHeight="1" x14ac:dyDescent="0.3">
      <c r="A240" s="8" t="s">
        <v>117</v>
      </c>
      <c r="B240" s="8" t="s">
        <v>118</v>
      </c>
      <c r="C240" s="8" t="s">
        <v>80</v>
      </c>
      <c r="D240" s="9">
        <v>12</v>
      </c>
      <c r="E240" s="11"/>
      <c r="F240" s="11"/>
      <c r="G240" s="11"/>
      <c r="H240" s="11"/>
      <c r="I240" s="11"/>
      <c r="J240" s="11"/>
      <c r="K240" s="11"/>
      <c r="L240" s="11"/>
      <c r="M240" s="8"/>
      <c r="N240" s="2"/>
      <c r="O240" s="2"/>
      <c r="P240" s="2"/>
      <c r="Q240" s="2"/>
      <c r="R240" s="2"/>
      <c r="S240" s="2"/>
      <c r="T240" s="2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2"/>
      <c r="AS240" s="2"/>
      <c r="AT240" s="3"/>
      <c r="AU240" s="2"/>
      <c r="AV240" s="3"/>
    </row>
    <row r="241" spans="1:48" ht="30" customHeight="1" x14ac:dyDescent="0.3">
      <c r="A241" s="8" t="s">
        <v>117</v>
      </c>
      <c r="B241" s="8" t="s">
        <v>119</v>
      </c>
      <c r="C241" s="8" t="s">
        <v>80</v>
      </c>
      <c r="D241" s="9">
        <v>12</v>
      </c>
      <c r="E241" s="11"/>
      <c r="F241" s="11"/>
      <c r="G241" s="11"/>
      <c r="H241" s="11"/>
      <c r="I241" s="11"/>
      <c r="J241" s="11"/>
      <c r="K241" s="11"/>
      <c r="L241" s="11"/>
      <c r="M241" s="8"/>
      <c r="N241" s="2"/>
      <c r="O241" s="2"/>
      <c r="P241" s="2"/>
      <c r="Q241" s="2"/>
      <c r="R241" s="2"/>
      <c r="S241" s="2"/>
      <c r="T241" s="2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2"/>
      <c r="AS241" s="2"/>
      <c r="AT241" s="3"/>
      <c r="AU241" s="2"/>
      <c r="AV241" s="3"/>
    </row>
    <row r="242" spans="1:48" ht="30" customHeight="1" x14ac:dyDescent="0.3">
      <c r="A242" s="8" t="s">
        <v>172</v>
      </c>
      <c r="B242" s="8" t="s">
        <v>173</v>
      </c>
      <c r="C242" s="8" t="s">
        <v>80</v>
      </c>
      <c r="D242" s="9">
        <v>12</v>
      </c>
      <c r="E242" s="11"/>
      <c r="F242" s="11"/>
      <c r="G242" s="11"/>
      <c r="H242" s="11"/>
      <c r="I242" s="11"/>
      <c r="J242" s="11"/>
      <c r="K242" s="11"/>
      <c r="L242" s="11"/>
      <c r="M242" s="8"/>
      <c r="N242" s="2"/>
      <c r="O242" s="2"/>
      <c r="P242" s="2"/>
      <c r="Q242" s="2"/>
      <c r="R242" s="2"/>
      <c r="S242" s="2"/>
      <c r="T242" s="2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2"/>
      <c r="AS242" s="2"/>
      <c r="AT242" s="3"/>
      <c r="AU242" s="2"/>
      <c r="AV242" s="3"/>
    </row>
    <row r="243" spans="1:48" ht="30" customHeight="1" x14ac:dyDescent="0.3">
      <c r="A243" s="8" t="s">
        <v>100</v>
      </c>
      <c r="B243" s="8" t="s">
        <v>98</v>
      </c>
      <c r="C243" s="8" t="s">
        <v>99</v>
      </c>
      <c r="D243" s="9">
        <v>11</v>
      </c>
      <c r="E243" s="11"/>
      <c r="F243" s="11"/>
      <c r="G243" s="11"/>
      <c r="H243" s="11"/>
      <c r="I243" s="11"/>
      <c r="J243" s="11"/>
      <c r="K243" s="11"/>
      <c r="L243" s="11"/>
      <c r="M243" s="8"/>
      <c r="N243" s="2"/>
      <c r="O243" s="2"/>
      <c r="P243" s="2"/>
      <c r="Q243" s="2"/>
      <c r="R243" s="2"/>
      <c r="S243" s="2"/>
      <c r="T243" s="2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2"/>
      <c r="AS243" s="2"/>
      <c r="AT243" s="3"/>
      <c r="AU243" s="2"/>
      <c r="AV243" s="3"/>
    </row>
    <row r="244" spans="1:48" ht="30" customHeight="1" x14ac:dyDescent="0.3">
      <c r="A244" s="8" t="s">
        <v>101</v>
      </c>
      <c r="B244" s="8" t="s">
        <v>98</v>
      </c>
      <c r="C244" s="8" t="s">
        <v>99</v>
      </c>
      <c r="D244" s="9">
        <v>5</v>
      </c>
      <c r="E244" s="11"/>
      <c r="F244" s="11"/>
      <c r="G244" s="11"/>
      <c r="H244" s="11"/>
      <c r="I244" s="11"/>
      <c r="J244" s="11"/>
      <c r="K244" s="11"/>
      <c r="L244" s="11"/>
      <c r="M244" s="8"/>
      <c r="N244" s="2"/>
      <c r="O244" s="2"/>
      <c r="P244" s="2"/>
      <c r="Q244" s="2"/>
      <c r="R244" s="2"/>
      <c r="S244" s="2"/>
      <c r="T244" s="2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2"/>
      <c r="AS244" s="2"/>
      <c r="AT244" s="3"/>
      <c r="AU244" s="2"/>
      <c r="AV244" s="3"/>
    </row>
    <row r="245" spans="1:48" ht="30" customHeight="1" x14ac:dyDescent="0.3">
      <c r="A245" s="8" t="s">
        <v>103</v>
      </c>
      <c r="B245" s="8" t="s">
        <v>104</v>
      </c>
      <c r="C245" s="8" t="s">
        <v>68</v>
      </c>
      <c r="D245" s="9">
        <v>1</v>
      </c>
      <c r="E245" s="11"/>
      <c r="F245" s="11"/>
      <c r="G245" s="11"/>
      <c r="H245" s="11"/>
      <c r="I245" s="11"/>
      <c r="J245" s="11"/>
      <c r="K245" s="11"/>
      <c r="L245" s="11"/>
      <c r="M245" s="8"/>
      <c r="N245" s="2"/>
      <c r="O245" s="2"/>
      <c r="P245" s="2"/>
      <c r="Q245" s="2"/>
      <c r="R245" s="2"/>
      <c r="S245" s="2"/>
      <c r="T245" s="2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2"/>
      <c r="AS245" s="2"/>
      <c r="AT245" s="3"/>
      <c r="AU245" s="2"/>
      <c r="AV245" s="3"/>
    </row>
    <row r="246" spans="1:48" ht="30" customHeight="1" x14ac:dyDescent="0.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</row>
    <row r="247" spans="1:48" ht="30" customHeight="1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</row>
    <row r="248" spans="1:48" ht="30" customHeight="1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48" ht="30" customHeight="1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1:48" ht="30" customHeight="1" x14ac:dyDescent="0.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48" ht="30" customHeight="1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48" ht="30" customHeight="1" x14ac:dyDescent="0.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1:48" ht="30" customHeight="1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1:48" ht="30" customHeight="1" x14ac:dyDescent="0.3">
      <c r="A254" s="8" t="s">
        <v>105</v>
      </c>
      <c r="B254" s="9"/>
      <c r="C254" s="9"/>
      <c r="D254" s="9"/>
      <c r="E254" s="9"/>
      <c r="F254" s="11"/>
      <c r="G254" s="9"/>
      <c r="H254" s="11"/>
      <c r="I254" s="9"/>
      <c r="J254" s="11"/>
      <c r="K254" s="9"/>
      <c r="L254" s="11"/>
      <c r="M254" s="9"/>
    </row>
    <row r="255" spans="1:48" ht="30" customHeight="1" x14ac:dyDescent="0.3">
      <c r="A255" s="8" t="s">
        <v>180</v>
      </c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3"/>
      <c r="O255" s="3"/>
      <c r="P255" s="3"/>
      <c r="Q255" s="2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</row>
    <row r="256" spans="1:48" ht="30" customHeight="1" x14ac:dyDescent="0.3">
      <c r="A256" s="8" t="s">
        <v>165</v>
      </c>
      <c r="B256" s="8" t="s">
        <v>52</v>
      </c>
      <c r="C256" s="8" t="s">
        <v>68</v>
      </c>
      <c r="D256" s="9">
        <v>1</v>
      </c>
      <c r="E256" s="11"/>
      <c r="F256" s="11"/>
      <c r="G256" s="11"/>
      <c r="H256" s="11"/>
      <c r="I256" s="11"/>
      <c r="J256" s="11"/>
      <c r="K256" s="11"/>
      <c r="L256" s="11"/>
      <c r="M256" s="8"/>
      <c r="N256" s="2"/>
      <c r="O256" s="2"/>
      <c r="P256" s="2"/>
      <c r="Q256" s="2"/>
      <c r="R256" s="2"/>
      <c r="S256" s="2"/>
      <c r="T256" s="2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2"/>
      <c r="AS256" s="2"/>
      <c r="AT256" s="3"/>
      <c r="AU256" s="2"/>
      <c r="AV256" s="3"/>
    </row>
    <row r="257" spans="1:48" ht="30" customHeight="1" x14ac:dyDescent="0.3">
      <c r="A257" s="8" t="s">
        <v>182</v>
      </c>
      <c r="B257" s="8" t="s">
        <v>183</v>
      </c>
      <c r="C257" s="8" t="s">
        <v>68</v>
      </c>
      <c r="D257" s="9">
        <v>1</v>
      </c>
      <c r="E257" s="11"/>
      <c r="F257" s="11"/>
      <c r="G257" s="11"/>
      <c r="H257" s="11"/>
      <c r="I257" s="11"/>
      <c r="J257" s="11"/>
      <c r="K257" s="11"/>
      <c r="L257" s="11"/>
      <c r="M257" s="8"/>
      <c r="N257" s="2"/>
      <c r="O257" s="2"/>
      <c r="P257" s="2"/>
      <c r="Q257" s="2"/>
      <c r="R257" s="2"/>
      <c r="S257" s="2"/>
      <c r="T257" s="2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2"/>
      <c r="AS257" s="2"/>
      <c r="AT257" s="3"/>
      <c r="AU257" s="2"/>
      <c r="AV257" s="3"/>
    </row>
    <row r="258" spans="1:48" ht="30" customHeight="1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1:48" ht="30" customHeight="1" x14ac:dyDescent="0.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1:48" ht="30" customHeight="1" x14ac:dyDescent="0.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1:48" ht="30" customHeight="1" x14ac:dyDescent="0.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</row>
    <row r="262" spans="1:48" ht="30" customHeight="1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1:48" ht="30" customHeight="1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1:48" ht="30" customHeight="1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1:48" ht="30" customHeight="1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1:48" ht="30" customHeight="1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48" ht="30" customHeight="1" x14ac:dyDescent="0.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1:48" ht="30" customHeight="1" x14ac:dyDescent="0.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spans="1:48" ht="30" customHeight="1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</row>
    <row r="270" spans="1:48" ht="30" customHeight="1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1:48" ht="30" customHeight="1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</row>
    <row r="272" spans="1:48" ht="30" customHeight="1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1:48" ht="30" customHeight="1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1:48" ht="30" customHeight="1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</row>
    <row r="275" spans="1:48" ht="30" customHeight="1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1:48" ht="30" customHeight="1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</row>
    <row r="277" spans="1:48" ht="30" customHeight="1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1:48" ht="30" customHeight="1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1:48" ht="30" customHeight="1" x14ac:dyDescent="0.3">
      <c r="A279" s="8" t="s">
        <v>105</v>
      </c>
      <c r="B279" s="9"/>
      <c r="C279" s="9"/>
      <c r="D279" s="9"/>
      <c r="E279" s="9"/>
      <c r="F279" s="11"/>
      <c r="G279" s="9"/>
      <c r="H279" s="11"/>
      <c r="I279" s="9"/>
      <c r="J279" s="11"/>
      <c r="K279" s="9"/>
      <c r="L279" s="11"/>
      <c r="M279" s="9"/>
    </row>
    <row r="280" spans="1:48" ht="30" customHeight="1" x14ac:dyDescent="0.3">
      <c r="A280" s="8" t="s">
        <v>184</v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3"/>
      <c r="O280" s="3"/>
      <c r="P280" s="3"/>
      <c r="Q280" s="2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</row>
    <row r="281" spans="1:48" ht="30" customHeight="1" x14ac:dyDescent="0.3">
      <c r="A281" s="8" t="s">
        <v>147</v>
      </c>
      <c r="B281" s="8" t="s">
        <v>52</v>
      </c>
      <c r="C281" s="8" t="s">
        <v>68</v>
      </c>
      <c r="D281" s="9">
        <v>1</v>
      </c>
      <c r="E281" s="11"/>
      <c r="F281" s="11"/>
      <c r="G281" s="11"/>
      <c r="H281" s="11"/>
      <c r="I281" s="11"/>
      <c r="J281" s="11"/>
      <c r="K281" s="11"/>
      <c r="L281" s="11"/>
      <c r="M281" s="8"/>
      <c r="N281" s="2"/>
      <c r="O281" s="2"/>
      <c r="P281" s="2"/>
      <c r="Q281" s="2"/>
      <c r="R281" s="2"/>
      <c r="S281" s="2"/>
      <c r="T281" s="2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2"/>
      <c r="AS281" s="2"/>
      <c r="AT281" s="3"/>
      <c r="AU281" s="2"/>
      <c r="AV281" s="3"/>
    </row>
    <row r="282" spans="1:48" ht="30" customHeight="1" x14ac:dyDescent="0.3">
      <c r="A282" s="8" t="s">
        <v>182</v>
      </c>
      <c r="B282" s="8" t="s">
        <v>183</v>
      </c>
      <c r="C282" s="8" t="s">
        <v>68</v>
      </c>
      <c r="D282" s="9">
        <v>1</v>
      </c>
      <c r="E282" s="11"/>
      <c r="F282" s="11"/>
      <c r="G282" s="11"/>
      <c r="H282" s="11"/>
      <c r="I282" s="11"/>
      <c r="J282" s="11"/>
      <c r="K282" s="11"/>
      <c r="L282" s="11"/>
      <c r="M282" s="8"/>
      <c r="N282" s="2"/>
      <c r="O282" s="2"/>
      <c r="P282" s="2"/>
      <c r="Q282" s="2"/>
      <c r="R282" s="2"/>
      <c r="S282" s="2"/>
      <c r="T282" s="2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2"/>
      <c r="AS282" s="2"/>
      <c r="AT282" s="3"/>
      <c r="AU282" s="2"/>
      <c r="AV282" s="3"/>
    </row>
    <row r="283" spans="1:48" ht="30" customHeight="1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1:48" ht="30" customHeight="1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1:48" ht="30" customHeight="1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1:48" ht="30" customHeight="1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1:48" ht="30" customHeight="1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48" ht="30" customHeight="1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1:13" ht="30" customHeight="1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13" ht="30" customHeight="1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1:13" ht="30" customHeight="1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</row>
    <row r="292" spans="1:13" ht="30" customHeight="1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</row>
    <row r="293" spans="1:13" ht="30" customHeight="1" x14ac:dyDescent="0.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</row>
    <row r="294" spans="1:13" ht="30" customHeight="1" x14ac:dyDescent="0.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</row>
    <row r="295" spans="1:13" ht="30" customHeight="1" x14ac:dyDescent="0.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1:13" ht="30" customHeight="1" x14ac:dyDescent="0.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</row>
    <row r="297" spans="1:13" ht="30" customHeight="1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</row>
    <row r="298" spans="1:13" ht="30" customHeight="1" x14ac:dyDescent="0.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spans="1:13" ht="30" customHeight="1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1:13" ht="30" customHeight="1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spans="1:13" ht="30" customHeight="1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</row>
    <row r="302" spans="1:13" ht="30" customHeight="1" x14ac:dyDescent="0.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1:13" ht="30" customHeight="1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</row>
    <row r="304" spans="1:13" ht="30" customHeight="1" x14ac:dyDescent="0.3">
      <c r="A304" s="8" t="s">
        <v>105</v>
      </c>
      <c r="B304" s="9"/>
      <c r="C304" s="9"/>
      <c r="D304" s="9"/>
      <c r="E304" s="9"/>
      <c r="F304" s="11"/>
      <c r="G304" s="9"/>
      <c r="H304" s="11"/>
      <c r="I304" s="9"/>
      <c r="J304" s="11"/>
      <c r="K304" s="9"/>
      <c r="L304" s="11"/>
      <c r="M304" s="9"/>
    </row>
  </sheetData>
  <mergeCells count="45">
    <mergeCell ref="AR2:AR3"/>
    <mergeCell ref="AS2:AS3"/>
    <mergeCell ref="AT2:AT3"/>
    <mergeCell ref="AU2:AU3"/>
    <mergeCell ref="AV2:AV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  <rowBreaks count="10" manualBreakCount="10">
    <brk id="29" max="16383" man="1"/>
    <brk id="54" max="16383" man="1"/>
    <brk id="79" max="16383" man="1"/>
    <brk id="129" max="16383" man="1"/>
    <brk id="154" max="16383" man="1"/>
    <brk id="179" max="16383" man="1"/>
    <brk id="204" max="16383" man="1"/>
    <brk id="229" max="16383" man="1"/>
    <brk id="254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5</vt:i4>
      </vt:variant>
    </vt:vector>
  </HeadingPairs>
  <TitlesOfParts>
    <vt:vector size="8" baseType="lpstr">
      <vt:lpstr>원가계산서</vt:lpstr>
      <vt:lpstr>공종별집계표</vt:lpstr>
      <vt:lpstr>공종별내역서</vt:lpstr>
      <vt:lpstr>공종별내역서!Print_Area</vt:lpstr>
      <vt:lpstr>공종별집계표!Print_Area</vt:lpstr>
      <vt:lpstr>공종별내역서!Print_Titles</vt:lpstr>
      <vt:lpstr>공종별집계표!Print_Titles</vt:lpstr>
      <vt:lpstr>원가계산서!Print_Titles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taerim</dc:creator>
  <cp:lastModifiedBy>user</cp:lastModifiedBy>
  <cp:lastPrinted>2017-05-31T05:40:44Z</cp:lastPrinted>
  <dcterms:created xsi:type="dcterms:W3CDTF">2017-05-29T00:54:20Z</dcterms:created>
  <dcterms:modified xsi:type="dcterms:W3CDTF">2017-06-09T05:28:17Z</dcterms:modified>
</cp:coreProperties>
</file>